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735" windowWidth="20520" windowHeight="3795" tabRatio="677"/>
  </bookViews>
  <sheets>
    <sheet name="入力" sheetId="285" r:id="rId1"/>
    <sheet name="提出" sheetId="134" r:id="rId2"/>
  </sheets>
  <definedNames>
    <definedName name="_xlnm.Print_Area" localSheetId="1">提出!$A$1:$I$40</definedName>
    <definedName name="_xlnm.Print_Area" localSheetId="0">入力!$A$1:$BI$192</definedName>
  </definedNames>
  <calcPr calcId="145621"/>
</workbook>
</file>

<file path=xl/calcChain.xml><?xml version="1.0" encoding="utf-8"?>
<calcChain xmlns="http://schemas.openxmlformats.org/spreadsheetml/2006/main">
  <c r="K8" i="285" l="1"/>
  <c r="K7" i="285"/>
  <c r="E8" i="285"/>
  <c r="E7" i="285"/>
  <c r="K4" i="285"/>
  <c r="K3" i="285"/>
  <c r="E4" i="285"/>
  <c r="E3" i="285"/>
  <c r="U44" i="285" l="1"/>
  <c r="C8" i="285" s="1"/>
  <c r="U42" i="285"/>
  <c r="C7" i="285" s="1"/>
  <c r="U38" i="285"/>
  <c r="C4" i="285" s="1"/>
  <c r="U36" i="285"/>
  <c r="C3" i="285" s="1"/>
  <c r="M109" i="285"/>
  <c r="V8" i="285" s="1"/>
  <c r="M107" i="285"/>
  <c r="V7" i="285" s="1"/>
  <c r="M103" i="285"/>
  <c r="V4" i="285" s="1"/>
  <c r="M101" i="285"/>
  <c r="V3" i="285" s="1"/>
  <c r="H109" i="285"/>
  <c r="Q8" i="285" s="1"/>
  <c r="H107" i="285"/>
  <c r="Q7" i="285" s="1"/>
  <c r="H103" i="285"/>
  <c r="Q4" i="285" s="1"/>
  <c r="H101" i="285"/>
  <c r="Q3" i="285" s="1"/>
  <c r="J128" i="285"/>
  <c r="AC8" i="285" s="1"/>
  <c r="J126" i="285"/>
  <c r="AC7" i="285" s="1"/>
  <c r="J122" i="285"/>
  <c r="AC4" i="285" s="1"/>
  <c r="J120" i="285"/>
  <c r="AC3" i="285" s="1"/>
  <c r="D178" i="285"/>
  <c r="V16" i="285" s="1"/>
  <c r="D176" i="285"/>
  <c r="V15" i="285" s="1"/>
  <c r="C35" i="285"/>
  <c r="C33" i="285"/>
  <c r="B35" i="285"/>
  <c r="B33" i="285"/>
  <c r="C45" i="285"/>
  <c r="C43" i="285"/>
  <c r="B45" i="285"/>
  <c r="P44" i="285" s="1"/>
  <c r="A8" i="285" s="1"/>
  <c r="B43" i="285"/>
  <c r="P42" i="285" s="1"/>
  <c r="A7" i="285" s="1"/>
  <c r="C78" i="285"/>
  <c r="C76" i="285"/>
  <c r="E128" i="285"/>
  <c r="AB8" i="285" s="1"/>
  <c r="E126" i="285"/>
  <c r="AB7" i="285" s="1"/>
  <c r="E122" i="285"/>
  <c r="AB4" i="285" s="1"/>
  <c r="E120" i="285"/>
  <c r="AB3" i="285" s="1"/>
  <c r="C40" i="285"/>
  <c r="C38" i="285"/>
  <c r="B40" i="285"/>
  <c r="B38" i="285"/>
  <c r="C68" i="285"/>
  <c r="C66" i="285"/>
  <c r="B68" i="285"/>
  <c r="B66" i="285"/>
  <c r="C178" i="285"/>
  <c r="Q16" i="285" s="1"/>
  <c r="C176" i="285"/>
  <c r="Q15" i="285" s="1"/>
  <c r="D172" i="285"/>
  <c r="V12" i="285" s="1"/>
  <c r="D170" i="285"/>
  <c r="V11" i="285" s="1"/>
  <c r="C172" i="285"/>
  <c r="Q12" i="285" s="1"/>
  <c r="C170" i="285"/>
  <c r="Q11" i="285" s="1"/>
  <c r="C73" i="285"/>
  <c r="C71" i="285"/>
  <c r="B73" i="285"/>
  <c r="B71" i="285"/>
  <c r="B78" i="285"/>
  <c r="B76" i="285"/>
  <c r="C30" i="285"/>
  <c r="C28" i="285"/>
  <c r="B30" i="285"/>
  <c r="B28" i="285"/>
  <c r="C63" i="285"/>
  <c r="C61" i="285"/>
  <c r="B63" i="285"/>
  <c r="B61" i="285"/>
  <c r="J142" i="285"/>
  <c r="AJ8" i="285" s="1"/>
  <c r="J140" i="285"/>
  <c r="AJ7" i="285" s="1"/>
  <c r="J136" i="285"/>
  <c r="AJ4" i="285" s="1"/>
  <c r="J134" i="285"/>
  <c r="AJ3" i="285" s="1"/>
  <c r="E142" i="285"/>
  <c r="AE8" i="285" s="1"/>
  <c r="E140" i="285"/>
  <c r="AE7" i="285" s="1"/>
  <c r="E136" i="285"/>
  <c r="AE4" i="285" s="1"/>
  <c r="E134" i="285"/>
  <c r="AE3" i="285" s="1"/>
  <c r="D164" i="285"/>
  <c r="K16" i="285" s="1"/>
  <c r="D162" i="285"/>
  <c r="K15" i="285" s="1"/>
  <c r="D158" i="285"/>
  <c r="K12" i="285" s="1"/>
  <c r="D156" i="285"/>
  <c r="K11" i="285" s="1"/>
  <c r="C156" i="285"/>
  <c r="E11" i="285" s="1"/>
  <c r="C158" i="285"/>
  <c r="E12" i="285" s="1"/>
  <c r="P36" i="285" l="1"/>
  <c r="A3" i="285" s="1"/>
  <c r="P38" i="285"/>
  <c r="A4" i="285" s="1"/>
  <c r="G28" i="134"/>
  <c r="G26" i="134"/>
  <c r="F28" i="134"/>
  <c r="F26" i="134"/>
  <c r="F24" i="134"/>
  <c r="F22" i="134"/>
  <c r="D36" i="134"/>
  <c r="D34" i="134"/>
  <c r="C36" i="134"/>
  <c r="C34" i="134"/>
  <c r="D32" i="134"/>
  <c r="D30" i="134"/>
  <c r="C32" i="134"/>
  <c r="C30" i="134"/>
  <c r="D28" i="134"/>
  <c r="D26" i="134"/>
  <c r="C28" i="134"/>
  <c r="C26" i="134"/>
  <c r="D24" i="134"/>
  <c r="D22" i="134"/>
  <c r="C24" i="134"/>
  <c r="C22" i="134"/>
  <c r="D20" i="134"/>
  <c r="D18" i="134"/>
  <c r="BA178" i="285"/>
  <c r="AZ178" i="285"/>
  <c r="AX178" i="285"/>
  <c r="AY178" i="285" s="1"/>
  <c r="AW178" i="285"/>
  <c r="AV178" i="285"/>
  <c r="AT178" i="285"/>
  <c r="AU178" i="285" s="1"/>
  <c r="AR178" i="285"/>
  <c r="AP178" i="285"/>
  <c r="AQ178" i="285" s="1"/>
  <c r="AO178" i="285"/>
  <c r="AN178" i="285"/>
  <c r="AL178" i="285"/>
  <c r="AM178" i="285" s="1"/>
  <c r="AJ178" i="285"/>
  <c r="AH178" i="285"/>
  <c r="AI178" i="285" s="1"/>
  <c r="AG178" i="285"/>
  <c r="AF178" i="285"/>
  <c r="AD178" i="285"/>
  <c r="AE178" i="285" s="1"/>
  <c r="AZ177" i="285"/>
  <c r="AX177" i="285"/>
  <c r="AY177" i="285" s="1"/>
  <c r="AW177" i="285"/>
  <c r="AV177" i="285"/>
  <c r="AT177" i="285"/>
  <c r="AU177" i="285" s="1"/>
  <c r="AR177" i="285"/>
  <c r="AP177" i="285"/>
  <c r="AQ177" i="285" s="1"/>
  <c r="AO177" i="285"/>
  <c r="AN177" i="285"/>
  <c r="AL177" i="285"/>
  <c r="AM177" i="285" s="1"/>
  <c r="AJ177" i="285"/>
  <c r="AH177" i="285"/>
  <c r="AI177" i="285" s="1"/>
  <c r="AG177" i="285"/>
  <c r="AF177" i="285"/>
  <c r="AD177" i="285"/>
  <c r="AE177" i="285" s="1"/>
  <c r="AZ176" i="285"/>
  <c r="AX176" i="285"/>
  <c r="AY176" i="285" s="1"/>
  <c r="AV176" i="285"/>
  <c r="AT176" i="285"/>
  <c r="AU176" i="285" s="1"/>
  <c r="AR176" i="285"/>
  <c r="AP176" i="285"/>
  <c r="AQ176" i="285" s="1"/>
  <c r="AN176" i="285"/>
  <c r="AL176" i="285"/>
  <c r="AM176" i="285" s="1"/>
  <c r="AJ176" i="285"/>
  <c r="AH176" i="285"/>
  <c r="AI176" i="285" s="1"/>
  <c r="AF176" i="285"/>
  <c r="AD176" i="285"/>
  <c r="BC175" i="285"/>
  <c r="AV175" i="285"/>
  <c r="AT175" i="285"/>
  <c r="AU175" i="285" s="1"/>
  <c r="AR175" i="285"/>
  <c r="AP175" i="285"/>
  <c r="AQ175" i="285" s="1"/>
  <c r="AN175" i="285"/>
  <c r="AL175" i="285"/>
  <c r="AM175" i="285" s="1"/>
  <c r="AJ175" i="285"/>
  <c r="AH175" i="285"/>
  <c r="AI175" i="285" s="1"/>
  <c r="AF175" i="285"/>
  <c r="AD175" i="285"/>
  <c r="AE175" i="285" s="1"/>
  <c r="BC174" i="285"/>
  <c r="AV174" i="285"/>
  <c r="AT174" i="285"/>
  <c r="AU174" i="285" s="1"/>
  <c r="AR174" i="285"/>
  <c r="AP174" i="285"/>
  <c r="AQ174" i="285" s="1"/>
  <c r="AN174" i="285"/>
  <c r="AL174" i="285"/>
  <c r="AM174" i="285" s="1"/>
  <c r="AJ174" i="285"/>
  <c r="AH174" i="285"/>
  <c r="AI174" i="285" s="1"/>
  <c r="AF174" i="285"/>
  <c r="AD174" i="285"/>
  <c r="AE174" i="285" s="1"/>
  <c r="BE173" i="285"/>
  <c r="BA176" i="285" s="1"/>
  <c r="BC173" i="285"/>
  <c r="AV173" i="285"/>
  <c r="AT173" i="285"/>
  <c r="AU173" i="285" s="1"/>
  <c r="AR173" i="285"/>
  <c r="AP173" i="285"/>
  <c r="AQ173" i="285" s="1"/>
  <c r="AN173" i="285"/>
  <c r="AL173" i="285"/>
  <c r="AM173" i="285" s="1"/>
  <c r="AJ173" i="285"/>
  <c r="AH173" i="285"/>
  <c r="AI173" i="285" s="1"/>
  <c r="AF173" i="285"/>
  <c r="AD173" i="285"/>
  <c r="AE173" i="285" s="1"/>
  <c r="BC172" i="285"/>
  <c r="AY172" i="285"/>
  <c r="AR172" i="285"/>
  <c r="AP172" i="285"/>
  <c r="AQ172" i="285" s="1"/>
  <c r="AO175" i="285" s="1"/>
  <c r="AN172" i="285"/>
  <c r="AL172" i="285"/>
  <c r="AM172" i="285" s="1"/>
  <c r="AK175" i="285" s="1"/>
  <c r="AJ172" i="285"/>
  <c r="AH172" i="285"/>
  <c r="AI172" i="285" s="1"/>
  <c r="AG175" i="285" s="1"/>
  <c r="AF172" i="285"/>
  <c r="AD172" i="285"/>
  <c r="AE172" i="285" s="1"/>
  <c r="BC171" i="285"/>
  <c r="AY171" i="285"/>
  <c r="AR171" i="285"/>
  <c r="AP171" i="285"/>
  <c r="AQ171" i="285" s="1"/>
  <c r="AO174" i="285" s="1"/>
  <c r="AN171" i="285"/>
  <c r="AL171" i="285"/>
  <c r="AM171" i="285" s="1"/>
  <c r="AK174" i="285" s="1"/>
  <c r="AJ171" i="285"/>
  <c r="AH171" i="285"/>
  <c r="AI171" i="285" s="1"/>
  <c r="AG174" i="285" s="1"/>
  <c r="AF171" i="285"/>
  <c r="AD171" i="285"/>
  <c r="AE171" i="285" s="1"/>
  <c r="BE170" i="285"/>
  <c r="AW176" i="285" s="1"/>
  <c r="BC170" i="285"/>
  <c r="BA170" i="285"/>
  <c r="AW173" i="285" s="1"/>
  <c r="AY170" i="285"/>
  <c r="AR170" i="285"/>
  <c r="AP170" i="285"/>
  <c r="AQ170" i="285" s="1"/>
  <c r="AN170" i="285"/>
  <c r="AL170" i="285"/>
  <c r="AM170" i="285" s="1"/>
  <c r="AJ170" i="285"/>
  <c r="AH170" i="285"/>
  <c r="AI170" i="285" s="1"/>
  <c r="AF170" i="285"/>
  <c r="AD170" i="285"/>
  <c r="BC169" i="285"/>
  <c r="AS178" i="285" s="1"/>
  <c r="AY169" i="285"/>
  <c r="AU169" i="285"/>
  <c r="AN169" i="285"/>
  <c r="AL169" i="285"/>
  <c r="AM169" i="285" s="1"/>
  <c r="AK178" i="285" s="1"/>
  <c r="AK169" i="285"/>
  <c r="AJ169" i="285"/>
  <c r="AH169" i="285"/>
  <c r="AI169" i="285" s="1"/>
  <c r="AG172" i="285" s="1"/>
  <c r="AF169" i="285"/>
  <c r="AD169" i="285"/>
  <c r="AE169" i="285" s="1"/>
  <c r="BC168" i="285"/>
  <c r="AS177" i="285" s="1"/>
  <c r="AY168" i="285"/>
  <c r="AU168" i="285"/>
  <c r="AN168" i="285"/>
  <c r="AL168" i="285"/>
  <c r="AM168" i="285" s="1"/>
  <c r="AK168" i="285"/>
  <c r="AJ168" i="285"/>
  <c r="AH168" i="285"/>
  <c r="AI168" i="285" s="1"/>
  <c r="AG171" i="285" s="1"/>
  <c r="AF168" i="285"/>
  <c r="AD168" i="285"/>
  <c r="AE168" i="285" s="1"/>
  <c r="BE167" i="285"/>
  <c r="AS176" i="285" s="1"/>
  <c r="BC167" i="285"/>
  <c r="BA167" i="285"/>
  <c r="AS173" i="285" s="1"/>
  <c r="AY167" i="285"/>
  <c r="AW167" i="285"/>
  <c r="AS170" i="285" s="1"/>
  <c r="AU167" i="285"/>
  <c r="AN167" i="285"/>
  <c r="AL167" i="285"/>
  <c r="AM167" i="285" s="1"/>
  <c r="AJ167" i="285"/>
  <c r="AH167" i="285"/>
  <c r="AI167" i="285" s="1"/>
  <c r="AF167" i="285"/>
  <c r="AD167" i="285"/>
  <c r="AE167" i="285" s="1"/>
  <c r="BC166" i="285"/>
  <c r="AY166" i="285"/>
  <c r="AU166" i="285"/>
  <c r="AQ166" i="285"/>
  <c r="AO169" i="285" s="1"/>
  <c r="AJ166" i="285"/>
  <c r="AH166" i="285"/>
  <c r="AI166" i="285" s="1"/>
  <c r="AG169" i="285" s="1"/>
  <c r="AG166" i="285"/>
  <c r="AF166" i="285"/>
  <c r="AD166" i="285"/>
  <c r="AE166" i="285" s="1"/>
  <c r="BC165" i="285"/>
  <c r="AY165" i="285"/>
  <c r="AU165" i="285"/>
  <c r="AQ165" i="285"/>
  <c r="AO168" i="285" s="1"/>
  <c r="AJ165" i="285"/>
  <c r="AH165" i="285"/>
  <c r="AI165" i="285" s="1"/>
  <c r="AG168" i="285" s="1"/>
  <c r="AG165" i="285"/>
  <c r="AF165" i="285"/>
  <c r="AD165" i="285"/>
  <c r="AE165" i="285" s="1"/>
  <c r="BE164" i="285"/>
  <c r="AO176" i="285" s="1"/>
  <c r="BC164" i="285"/>
  <c r="BA164" i="285"/>
  <c r="AO173" i="285" s="1"/>
  <c r="AY164" i="285"/>
  <c r="AW164" i="285"/>
  <c r="AO170" i="285" s="1"/>
  <c r="AU164" i="285"/>
  <c r="AS164" i="285"/>
  <c r="AO167" i="285" s="1"/>
  <c r="AQ164" i="285"/>
  <c r="AJ164" i="285"/>
  <c r="AH164" i="285"/>
  <c r="AI164" i="285" s="1"/>
  <c r="AF164" i="285"/>
  <c r="AD164" i="285"/>
  <c r="BC163" i="285"/>
  <c r="AY163" i="285"/>
  <c r="AU163" i="285"/>
  <c r="AQ163" i="285"/>
  <c r="AM163" i="285"/>
  <c r="AK166" i="285" s="1"/>
  <c r="AF163" i="285"/>
  <c r="AD163" i="285"/>
  <c r="AE163" i="285" s="1"/>
  <c r="BC162" i="285"/>
  <c r="AY162" i="285"/>
  <c r="AU162" i="285"/>
  <c r="AQ162" i="285"/>
  <c r="AM162" i="285"/>
  <c r="AK165" i="285" s="1"/>
  <c r="AF162" i="285"/>
  <c r="AD162" i="285"/>
  <c r="AE162" i="285" s="1"/>
  <c r="BE161" i="285"/>
  <c r="AK176" i="285" s="1"/>
  <c r="BC161" i="285"/>
  <c r="BA161" i="285"/>
  <c r="AK173" i="285" s="1"/>
  <c r="AY161" i="285"/>
  <c r="AW161" i="285"/>
  <c r="AK170" i="285" s="1"/>
  <c r="AU161" i="285"/>
  <c r="AS161" i="285"/>
  <c r="AK167" i="285" s="1"/>
  <c r="AQ161" i="285"/>
  <c r="AO161" i="285"/>
  <c r="AK164" i="285" s="1"/>
  <c r="AM161" i="285"/>
  <c r="AF161" i="285"/>
  <c r="AD161" i="285"/>
  <c r="BC160" i="285"/>
  <c r="AY160" i="285"/>
  <c r="AU160" i="285"/>
  <c r="AQ160" i="285"/>
  <c r="AM160" i="285"/>
  <c r="AI160" i="285"/>
  <c r="AG163" i="285" s="1"/>
  <c r="BQ159" i="285"/>
  <c r="BP159" i="285"/>
  <c r="BN159" i="285"/>
  <c r="BM159" i="285"/>
  <c r="BC159" i="285"/>
  <c r="AY159" i="285"/>
  <c r="AU159" i="285"/>
  <c r="AQ159" i="285"/>
  <c r="AM159" i="285"/>
  <c r="AI159" i="285"/>
  <c r="AG162" i="285" s="1"/>
  <c r="BE158" i="285"/>
  <c r="AG176" i="285" s="1"/>
  <c r="BC158" i="285"/>
  <c r="BA158" i="285"/>
  <c r="AG173" i="285" s="1"/>
  <c r="AY158" i="285"/>
  <c r="AW158" i="285"/>
  <c r="AG170" i="285" s="1"/>
  <c r="AU158" i="285"/>
  <c r="AS158" i="285"/>
  <c r="AG167" i="285" s="1"/>
  <c r="AQ158" i="285"/>
  <c r="AO158" i="285"/>
  <c r="AG164" i="285" s="1"/>
  <c r="AM158" i="285"/>
  <c r="AK158" i="285"/>
  <c r="AG161" i="285" s="1"/>
  <c r="AI158" i="285"/>
  <c r="BB157" i="285"/>
  <c r="AX157" i="285"/>
  <c r="AT157" i="285"/>
  <c r="AP157" i="285"/>
  <c r="AL157" i="285"/>
  <c r="AH157" i="285"/>
  <c r="AD157" i="285"/>
  <c r="BB156" i="285"/>
  <c r="AX156" i="285"/>
  <c r="AT156" i="285"/>
  <c r="AP156" i="285"/>
  <c r="AL156" i="285"/>
  <c r="AH156" i="285"/>
  <c r="AD156" i="285"/>
  <c r="AR132" i="285"/>
  <c r="AP132" i="285"/>
  <c r="AQ132" i="285" s="1"/>
  <c r="AO132" i="285"/>
  <c r="AN132" i="285"/>
  <c r="AL132" i="285"/>
  <c r="AM132" i="285" s="1"/>
  <c r="AJ132" i="285"/>
  <c r="AH132" i="285"/>
  <c r="AI132" i="285" s="1"/>
  <c r="AG132" i="285"/>
  <c r="AF132" i="285"/>
  <c r="AD132" i="285"/>
  <c r="AE132" i="285" s="1"/>
  <c r="AR131" i="285"/>
  <c r="AP131" i="285"/>
  <c r="AQ131" i="285" s="1"/>
  <c r="AO131" i="285"/>
  <c r="AN131" i="285"/>
  <c r="AL131" i="285"/>
  <c r="AM131" i="285" s="1"/>
  <c r="AJ131" i="285"/>
  <c r="AH131" i="285"/>
  <c r="AI131" i="285" s="1"/>
  <c r="AG131" i="285"/>
  <c r="AF131" i="285"/>
  <c r="AD131" i="285"/>
  <c r="AE131" i="285" s="1"/>
  <c r="AR130" i="285"/>
  <c r="AP130" i="285"/>
  <c r="AQ130" i="285" s="1"/>
  <c r="AN130" i="285"/>
  <c r="AL130" i="285"/>
  <c r="AM130" i="285" s="1"/>
  <c r="AJ130" i="285"/>
  <c r="AH130" i="285"/>
  <c r="AI130" i="285" s="1"/>
  <c r="AF130" i="285"/>
  <c r="AD130" i="285"/>
  <c r="AU129" i="285"/>
  <c r="AS132" i="285" s="1"/>
  <c r="AN129" i="285"/>
  <c r="AL129" i="285"/>
  <c r="AM129" i="285" s="1"/>
  <c r="AK132" i="285" s="1"/>
  <c r="AK129" i="285"/>
  <c r="AJ129" i="285"/>
  <c r="AH129" i="285"/>
  <c r="AI129" i="285" s="1"/>
  <c r="AF129" i="285"/>
  <c r="AD129" i="285"/>
  <c r="AE129" i="285" s="1"/>
  <c r="AU128" i="285"/>
  <c r="AS131" i="285" s="1"/>
  <c r="AN128" i="285"/>
  <c r="AL128" i="285"/>
  <c r="AM128" i="285" s="1"/>
  <c r="AK131" i="285" s="1"/>
  <c r="AK128" i="285"/>
  <c r="AJ128" i="285"/>
  <c r="AH128" i="285"/>
  <c r="AI128" i="285" s="1"/>
  <c r="AF128" i="285"/>
  <c r="AD128" i="285"/>
  <c r="AE128" i="285" s="1"/>
  <c r="AW127" i="285"/>
  <c r="AS130" i="285" s="1"/>
  <c r="AU127" i="285"/>
  <c r="AN127" i="285"/>
  <c r="AL127" i="285"/>
  <c r="AM127" i="285" s="1"/>
  <c r="AJ127" i="285"/>
  <c r="AH127" i="285"/>
  <c r="AI127" i="285" s="1"/>
  <c r="AF127" i="285"/>
  <c r="AD127" i="285"/>
  <c r="AU126" i="285"/>
  <c r="AQ126" i="285"/>
  <c r="AO129" i="285" s="1"/>
  <c r="AJ126" i="285"/>
  <c r="AH126" i="285"/>
  <c r="AI126" i="285" s="1"/>
  <c r="AG129" i="285" s="1"/>
  <c r="AG126" i="285"/>
  <c r="AF126" i="285"/>
  <c r="AD126" i="285"/>
  <c r="AE126" i="285" s="1"/>
  <c r="AU125" i="285"/>
  <c r="AQ125" i="285"/>
  <c r="AO128" i="285" s="1"/>
  <c r="AJ125" i="285"/>
  <c r="AH125" i="285"/>
  <c r="AI125" i="285" s="1"/>
  <c r="AG128" i="285" s="1"/>
  <c r="AG125" i="285"/>
  <c r="AF125" i="285"/>
  <c r="AD125" i="285"/>
  <c r="AE125" i="285" s="1"/>
  <c r="AW124" i="285"/>
  <c r="AO130" i="285" s="1"/>
  <c r="AU124" i="285"/>
  <c r="AS124" i="285"/>
  <c r="AO127" i="285" s="1"/>
  <c r="AQ124" i="285"/>
  <c r="AJ124" i="285"/>
  <c r="AH124" i="285"/>
  <c r="AI124" i="285" s="1"/>
  <c r="AF124" i="285"/>
  <c r="AD124" i="285"/>
  <c r="AU123" i="285"/>
  <c r="AQ123" i="285"/>
  <c r="AM123" i="285"/>
  <c r="AK126" i="285" s="1"/>
  <c r="AF123" i="285"/>
  <c r="AD123" i="285"/>
  <c r="AE123" i="285" s="1"/>
  <c r="AU122" i="285"/>
  <c r="AQ122" i="285"/>
  <c r="AM122" i="285"/>
  <c r="AK125" i="285" s="1"/>
  <c r="AF122" i="285"/>
  <c r="AD122" i="285"/>
  <c r="AE122" i="285" s="1"/>
  <c r="AW121" i="285"/>
  <c r="AK130" i="285" s="1"/>
  <c r="AU121" i="285"/>
  <c r="AS121" i="285"/>
  <c r="AK127" i="285" s="1"/>
  <c r="AQ121" i="285"/>
  <c r="AO121" i="285"/>
  <c r="AK124" i="285" s="1"/>
  <c r="AM121" i="285"/>
  <c r="AF121" i="285"/>
  <c r="AD121" i="285"/>
  <c r="AU120" i="285"/>
  <c r="AQ120" i="285"/>
  <c r="AM120" i="285"/>
  <c r="AI120" i="285"/>
  <c r="AG123" i="285" s="1"/>
  <c r="BI119" i="285"/>
  <c r="BH119" i="285"/>
  <c r="BF119" i="285"/>
  <c r="BE119" i="285"/>
  <c r="AU119" i="285"/>
  <c r="AQ119" i="285"/>
  <c r="AM119" i="285"/>
  <c r="AI119" i="285"/>
  <c r="AG122" i="285" s="1"/>
  <c r="AW118" i="285"/>
  <c r="AG130" i="285" s="1"/>
  <c r="AU118" i="285"/>
  <c r="AS118" i="285"/>
  <c r="AG127" i="285" s="1"/>
  <c r="AQ118" i="285"/>
  <c r="AO118" i="285"/>
  <c r="AG124" i="285" s="1"/>
  <c r="AM118" i="285"/>
  <c r="AK118" i="285"/>
  <c r="AG121" i="285" s="1"/>
  <c r="AI118" i="285"/>
  <c r="AT117" i="285"/>
  <c r="AP117" i="285"/>
  <c r="AL117" i="285"/>
  <c r="AH117" i="285"/>
  <c r="AD117" i="285"/>
  <c r="AT116" i="285"/>
  <c r="AP116" i="285"/>
  <c r="AL116" i="285"/>
  <c r="AH116" i="285"/>
  <c r="AD116" i="285"/>
  <c r="AV75" i="285"/>
  <c r="AT75" i="285"/>
  <c r="AU75" i="285" s="1"/>
  <c r="AR75" i="285"/>
  <c r="AP75" i="285"/>
  <c r="AQ75" i="285" s="1"/>
  <c r="AO75" i="285"/>
  <c r="AN75" i="285"/>
  <c r="AL75" i="285"/>
  <c r="AM75" i="285" s="1"/>
  <c r="AJ75" i="285"/>
  <c r="AH75" i="285"/>
  <c r="AI75" i="285" s="1"/>
  <c r="AG75" i="285"/>
  <c r="AF75" i="285"/>
  <c r="AD75" i="285"/>
  <c r="AE75" i="285" s="1"/>
  <c r="AV74" i="285"/>
  <c r="AT74" i="285"/>
  <c r="AU74" i="285" s="1"/>
  <c r="AR74" i="285"/>
  <c r="AP74" i="285"/>
  <c r="AQ74" i="285" s="1"/>
  <c r="AO74" i="285"/>
  <c r="AN74" i="285"/>
  <c r="AL74" i="285"/>
  <c r="AM74" i="285" s="1"/>
  <c r="AJ74" i="285"/>
  <c r="AH74" i="285"/>
  <c r="AI74" i="285" s="1"/>
  <c r="AG74" i="285"/>
  <c r="AF74" i="285"/>
  <c r="AD74" i="285"/>
  <c r="AE74" i="285" s="1"/>
  <c r="AV73" i="285"/>
  <c r="AT73" i="285"/>
  <c r="AU73" i="285" s="1"/>
  <c r="AR73" i="285"/>
  <c r="AP73" i="285"/>
  <c r="AQ73" i="285" s="1"/>
  <c r="AN73" i="285"/>
  <c r="AL73" i="285"/>
  <c r="AM73" i="285" s="1"/>
  <c r="AJ73" i="285"/>
  <c r="AH73" i="285"/>
  <c r="AI73" i="285" s="1"/>
  <c r="AF73" i="285"/>
  <c r="AD73" i="285"/>
  <c r="AY72" i="285"/>
  <c r="AR72" i="285"/>
  <c r="AP72" i="285"/>
  <c r="AQ72" i="285" s="1"/>
  <c r="AN72" i="285"/>
  <c r="AL72" i="285"/>
  <c r="AM72" i="285" s="1"/>
  <c r="AJ72" i="285"/>
  <c r="AH72" i="285"/>
  <c r="AI72" i="285" s="1"/>
  <c r="AF72" i="285"/>
  <c r="AD72" i="285"/>
  <c r="AE72" i="285" s="1"/>
  <c r="AY71" i="285"/>
  <c r="AR71" i="285"/>
  <c r="AP71" i="285"/>
  <c r="AQ71" i="285" s="1"/>
  <c r="AN71" i="285"/>
  <c r="AL71" i="285"/>
  <c r="AM71" i="285" s="1"/>
  <c r="AJ71" i="285"/>
  <c r="AH71" i="285"/>
  <c r="AI71" i="285" s="1"/>
  <c r="AF71" i="285"/>
  <c r="AD71" i="285"/>
  <c r="AE71" i="285" s="1"/>
  <c r="BA70" i="285"/>
  <c r="AW73" i="285" s="1"/>
  <c r="AY70" i="285"/>
  <c r="AR70" i="285"/>
  <c r="AP70" i="285"/>
  <c r="AQ70" i="285" s="1"/>
  <c r="AN70" i="285"/>
  <c r="AL70" i="285"/>
  <c r="AM70" i="285" s="1"/>
  <c r="AJ70" i="285"/>
  <c r="AH70" i="285"/>
  <c r="AI70" i="285" s="1"/>
  <c r="AF70" i="285"/>
  <c r="AD70" i="285"/>
  <c r="AY69" i="285"/>
  <c r="AW75" i="285" s="1"/>
  <c r="AU69" i="285"/>
  <c r="AS75" i="285" s="1"/>
  <c r="AN69" i="285"/>
  <c r="AL69" i="285"/>
  <c r="AM69" i="285" s="1"/>
  <c r="AK75" i="285" s="1"/>
  <c r="AK69" i="285"/>
  <c r="AJ69" i="285"/>
  <c r="AH69" i="285"/>
  <c r="AI69" i="285" s="1"/>
  <c r="AF69" i="285"/>
  <c r="AD69" i="285"/>
  <c r="AE69" i="285" s="1"/>
  <c r="AY68" i="285"/>
  <c r="AW74" i="285" s="1"/>
  <c r="AU68" i="285"/>
  <c r="AS74" i="285" s="1"/>
  <c r="AN68" i="285"/>
  <c r="AL68" i="285"/>
  <c r="AM68" i="285" s="1"/>
  <c r="AK74" i="285" s="1"/>
  <c r="AK68" i="285"/>
  <c r="AJ68" i="285"/>
  <c r="AH68" i="285"/>
  <c r="AI68" i="285" s="1"/>
  <c r="AF68" i="285"/>
  <c r="AD68" i="285"/>
  <c r="AE68" i="285" s="1"/>
  <c r="BA67" i="285"/>
  <c r="AS73" i="285" s="1"/>
  <c r="AY67" i="285"/>
  <c r="AW67" i="285"/>
  <c r="AS70" i="285" s="1"/>
  <c r="AU67" i="285"/>
  <c r="AN67" i="285"/>
  <c r="AL67" i="285"/>
  <c r="AM67" i="285" s="1"/>
  <c r="AJ67" i="285"/>
  <c r="AH67" i="285"/>
  <c r="AI67" i="285" s="1"/>
  <c r="AF67" i="285"/>
  <c r="AD67" i="285"/>
  <c r="AY66" i="285"/>
  <c r="AU66" i="285"/>
  <c r="AQ66" i="285"/>
  <c r="AO69" i="285" s="1"/>
  <c r="AJ66" i="285"/>
  <c r="AH66" i="285"/>
  <c r="AI66" i="285" s="1"/>
  <c r="AG69" i="285" s="1"/>
  <c r="AG66" i="285"/>
  <c r="AF66" i="285"/>
  <c r="AD66" i="285"/>
  <c r="AE66" i="285" s="1"/>
  <c r="AY65" i="285"/>
  <c r="AU65" i="285"/>
  <c r="AQ65" i="285"/>
  <c r="AO68" i="285" s="1"/>
  <c r="AJ65" i="285"/>
  <c r="AH65" i="285"/>
  <c r="AI65" i="285" s="1"/>
  <c r="AG68" i="285" s="1"/>
  <c r="AG65" i="285"/>
  <c r="AF65" i="285"/>
  <c r="AD65" i="285"/>
  <c r="AE65" i="285" s="1"/>
  <c r="BA64" i="285"/>
  <c r="AO73" i="285" s="1"/>
  <c r="AY64" i="285"/>
  <c r="AW64" i="285"/>
  <c r="AO70" i="285" s="1"/>
  <c r="AU64" i="285"/>
  <c r="AS64" i="285"/>
  <c r="AO67" i="285" s="1"/>
  <c r="AQ64" i="285"/>
  <c r="AJ64" i="285"/>
  <c r="AH64" i="285"/>
  <c r="AI64" i="285" s="1"/>
  <c r="AF64" i="285"/>
  <c r="AD64" i="285"/>
  <c r="AY63" i="285"/>
  <c r="AU63" i="285"/>
  <c r="AQ63" i="285"/>
  <c r="AM63" i="285"/>
  <c r="AK66" i="285" s="1"/>
  <c r="AF63" i="285"/>
  <c r="AD63" i="285"/>
  <c r="AE63" i="285" s="1"/>
  <c r="AY62" i="285"/>
  <c r="AU62" i="285"/>
  <c r="AQ62" i="285"/>
  <c r="AM62" i="285"/>
  <c r="AK65" i="285" s="1"/>
  <c r="AF62" i="285"/>
  <c r="AD62" i="285"/>
  <c r="AE62" i="285" s="1"/>
  <c r="BA61" i="285"/>
  <c r="AK73" i="285" s="1"/>
  <c r="AY61" i="285"/>
  <c r="AW61" i="285"/>
  <c r="AK70" i="285" s="1"/>
  <c r="AU61" i="285"/>
  <c r="AS61" i="285"/>
  <c r="AK67" i="285" s="1"/>
  <c r="AQ61" i="285"/>
  <c r="AO61" i="285"/>
  <c r="AK64" i="285" s="1"/>
  <c r="AM61" i="285"/>
  <c r="AF61" i="285"/>
  <c r="AD61" i="285"/>
  <c r="AY60" i="285"/>
  <c r="AU60" i="285"/>
  <c r="AQ60" i="285"/>
  <c r="AM60" i="285"/>
  <c r="AI60" i="285"/>
  <c r="AG63" i="285" s="1"/>
  <c r="BM59" i="285"/>
  <c r="BL59" i="285"/>
  <c r="BJ59" i="285"/>
  <c r="BI59" i="285"/>
  <c r="AY59" i="285"/>
  <c r="AU59" i="285"/>
  <c r="AQ59" i="285"/>
  <c r="AM59" i="285"/>
  <c r="AI59" i="285"/>
  <c r="AG62" i="285" s="1"/>
  <c r="BA58" i="285"/>
  <c r="AG73" i="285" s="1"/>
  <c r="AY58" i="285"/>
  <c r="AW58" i="285"/>
  <c r="AG70" i="285" s="1"/>
  <c r="AU58" i="285"/>
  <c r="AS58" i="285"/>
  <c r="AG67" i="285" s="1"/>
  <c r="AQ58" i="285"/>
  <c r="AO58" i="285"/>
  <c r="AG64" i="285" s="1"/>
  <c r="AM58" i="285"/>
  <c r="AK58" i="285"/>
  <c r="AG61" i="285" s="1"/>
  <c r="AI58" i="285"/>
  <c r="AX57" i="285"/>
  <c r="AT57" i="285"/>
  <c r="AP57" i="285"/>
  <c r="AL57" i="285"/>
  <c r="AH57" i="285"/>
  <c r="AD57" i="285"/>
  <c r="AX56" i="285"/>
  <c r="AT56" i="285"/>
  <c r="AP56" i="285"/>
  <c r="AL56" i="285"/>
  <c r="AH56" i="285"/>
  <c r="AD56" i="285"/>
  <c r="AR93" i="285"/>
  <c r="AP93" i="285"/>
  <c r="AQ93" i="285" s="1"/>
  <c r="AO93" i="285"/>
  <c r="AN93" i="285"/>
  <c r="AL93" i="285"/>
  <c r="AM93" i="285" s="1"/>
  <c r="AJ93" i="285"/>
  <c r="AH93" i="285"/>
  <c r="AI93" i="285" s="1"/>
  <c r="AG93" i="285"/>
  <c r="AF93" i="285"/>
  <c r="AD93" i="285"/>
  <c r="AE93" i="285" s="1"/>
  <c r="AR92" i="285"/>
  <c r="AP92" i="285"/>
  <c r="AQ92" i="285" s="1"/>
  <c r="AO92" i="285"/>
  <c r="AN92" i="285"/>
  <c r="AL92" i="285"/>
  <c r="AM92" i="285" s="1"/>
  <c r="AJ92" i="285"/>
  <c r="AH92" i="285"/>
  <c r="AI92" i="285" s="1"/>
  <c r="AG92" i="285"/>
  <c r="AF92" i="285"/>
  <c r="AD92" i="285"/>
  <c r="AE92" i="285" s="1"/>
  <c r="AR91" i="285"/>
  <c r="AP91" i="285"/>
  <c r="AQ91" i="285" s="1"/>
  <c r="AN91" i="285"/>
  <c r="AL91" i="285"/>
  <c r="AM91" i="285" s="1"/>
  <c r="AJ91" i="285"/>
  <c r="AH91" i="285"/>
  <c r="AI91" i="285" s="1"/>
  <c r="AF91" i="285"/>
  <c r="AD91" i="285"/>
  <c r="AU90" i="285"/>
  <c r="AS93" i="285" s="1"/>
  <c r="AN90" i="285"/>
  <c r="AL90" i="285"/>
  <c r="AM90" i="285" s="1"/>
  <c r="AK93" i="285" s="1"/>
  <c r="AK90" i="285"/>
  <c r="AJ90" i="285"/>
  <c r="AH90" i="285"/>
  <c r="AI90" i="285" s="1"/>
  <c r="AF90" i="285"/>
  <c r="AD90" i="285"/>
  <c r="AE90" i="285" s="1"/>
  <c r="AU89" i="285"/>
  <c r="AS92" i="285" s="1"/>
  <c r="AN89" i="285"/>
  <c r="AL89" i="285"/>
  <c r="AM89" i="285" s="1"/>
  <c r="AK92" i="285" s="1"/>
  <c r="AK89" i="285"/>
  <c r="AJ89" i="285"/>
  <c r="AH89" i="285"/>
  <c r="AI89" i="285" s="1"/>
  <c r="AF89" i="285"/>
  <c r="AD89" i="285"/>
  <c r="AE89" i="285" s="1"/>
  <c r="AW88" i="285"/>
  <c r="AS91" i="285" s="1"/>
  <c r="AU88" i="285"/>
  <c r="AN88" i="285"/>
  <c r="AL88" i="285"/>
  <c r="AM88" i="285" s="1"/>
  <c r="AJ88" i="285"/>
  <c r="AH88" i="285"/>
  <c r="AI88" i="285" s="1"/>
  <c r="AF88" i="285"/>
  <c r="AD88" i="285"/>
  <c r="AU87" i="285"/>
  <c r="AQ87" i="285"/>
  <c r="AO90" i="285" s="1"/>
  <c r="AJ87" i="285"/>
  <c r="AH87" i="285"/>
  <c r="AI87" i="285" s="1"/>
  <c r="AG90" i="285" s="1"/>
  <c r="AG87" i="285"/>
  <c r="AF87" i="285"/>
  <c r="AD87" i="285"/>
  <c r="AE87" i="285" s="1"/>
  <c r="AU86" i="285"/>
  <c r="AQ86" i="285"/>
  <c r="AO89" i="285" s="1"/>
  <c r="AJ86" i="285"/>
  <c r="AH86" i="285"/>
  <c r="AI86" i="285" s="1"/>
  <c r="AG89" i="285" s="1"/>
  <c r="AG86" i="285"/>
  <c r="AF86" i="285"/>
  <c r="AD86" i="285"/>
  <c r="AE86" i="285" s="1"/>
  <c r="AW85" i="285"/>
  <c r="AO91" i="285" s="1"/>
  <c r="AU85" i="285"/>
  <c r="AS85" i="285"/>
  <c r="AO88" i="285" s="1"/>
  <c r="AQ85" i="285"/>
  <c r="AJ85" i="285"/>
  <c r="AH85" i="285"/>
  <c r="AI85" i="285" s="1"/>
  <c r="AF85" i="285"/>
  <c r="AD85" i="285"/>
  <c r="AU84" i="285"/>
  <c r="AQ84" i="285"/>
  <c r="AM84" i="285"/>
  <c r="AK87" i="285" s="1"/>
  <c r="AF84" i="285"/>
  <c r="AD84" i="285"/>
  <c r="AE84" i="285" s="1"/>
  <c r="AU83" i="285"/>
  <c r="AQ83" i="285"/>
  <c r="AM83" i="285"/>
  <c r="AK86" i="285" s="1"/>
  <c r="AF83" i="285"/>
  <c r="AD83" i="285"/>
  <c r="AE83" i="285" s="1"/>
  <c r="AW82" i="285"/>
  <c r="AK91" i="285" s="1"/>
  <c r="AU82" i="285"/>
  <c r="AS82" i="285"/>
  <c r="AK88" i="285" s="1"/>
  <c r="AQ82" i="285"/>
  <c r="AO82" i="285"/>
  <c r="AK85" i="285" s="1"/>
  <c r="AM82" i="285"/>
  <c r="AF82" i="285"/>
  <c r="AD82" i="285"/>
  <c r="AU81" i="285"/>
  <c r="AQ81" i="285"/>
  <c r="AM81" i="285"/>
  <c r="AI81" i="285"/>
  <c r="AG84" i="285" s="1"/>
  <c r="BI80" i="285"/>
  <c r="BH80" i="285"/>
  <c r="BF80" i="285"/>
  <c r="BE80" i="285"/>
  <c r="AU80" i="285"/>
  <c r="AQ80" i="285"/>
  <c r="AM80" i="285"/>
  <c r="AI80" i="285"/>
  <c r="AG83" i="285" s="1"/>
  <c r="AW79" i="285"/>
  <c r="AG91" i="285" s="1"/>
  <c r="AU79" i="285"/>
  <c r="AS79" i="285"/>
  <c r="AG88" i="285" s="1"/>
  <c r="AQ79" i="285"/>
  <c r="AO79" i="285"/>
  <c r="AG85" i="285" s="1"/>
  <c r="AM79" i="285"/>
  <c r="AK79" i="285"/>
  <c r="AG82" i="285" s="1"/>
  <c r="AI79" i="285"/>
  <c r="AT78" i="285"/>
  <c r="AP78" i="285"/>
  <c r="AL78" i="285"/>
  <c r="AH78" i="285"/>
  <c r="AD78" i="285"/>
  <c r="AT77" i="285"/>
  <c r="AP77" i="285"/>
  <c r="AL77" i="285"/>
  <c r="AH77" i="285"/>
  <c r="AD77" i="285"/>
  <c r="AN110" i="285"/>
  <c r="AL110" i="285"/>
  <c r="AM110" i="285" s="1"/>
  <c r="AK110" i="285"/>
  <c r="AJ110" i="285"/>
  <c r="AH110" i="285"/>
  <c r="AI110" i="285" s="1"/>
  <c r="AF110" i="285"/>
  <c r="AD110" i="285"/>
  <c r="AE110" i="285" s="1"/>
  <c r="AN109" i="285"/>
  <c r="AL109" i="285"/>
  <c r="AM109" i="285" s="1"/>
  <c r="AK109" i="285"/>
  <c r="AJ109" i="285"/>
  <c r="AH109" i="285"/>
  <c r="AI109" i="285" s="1"/>
  <c r="AF109" i="285"/>
  <c r="AD109" i="285"/>
  <c r="AE109" i="285" s="1"/>
  <c r="AN108" i="285"/>
  <c r="AL108" i="285"/>
  <c r="AM108" i="285" s="1"/>
  <c r="AJ108" i="285"/>
  <c r="AH108" i="285"/>
  <c r="AI108" i="285" s="1"/>
  <c r="AF108" i="285"/>
  <c r="AD108" i="285"/>
  <c r="AQ107" i="285"/>
  <c r="AO110" i="285" s="1"/>
  <c r="AJ107" i="285"/>
  <c r="AH107" i="285"/>
  <c r="AI107" i="285" s="1"/>
  <c r="AG110" i="285" s="1"/>
  <c r="AG107" i="285"/>
  <c r="AF107" i="285"/>
  <c r="AD107" i="285"/>
  <c r="AE107" i="285" s="1"/>
  <c r="AQ106" i="285"/>
  <c r="AO109" i="285" s="1"/>
  <c r="AI106" i="285"/>
  <c r="AG109" i="285" s="1"/>
  <c r="AG106" i="285"/>
  <c r="AF106" i="285"/>
  <c r="AD106" i="285"/>
  <c r="AE106" i="285" s="1"/>
  <c r="AS105" i="285"/>
  <c r="AO108" i="285" s="1"/>
  <c r="AQ105" i="285"/>
  <c r="AI105" i="285"/>
  <c r="AF105" i="285"/>
  <c r="AD105" i="285"/>
  <c r="AQ104" i="285"/>
  <c r="AM104" i="285"/>
  <c r="AK107" i="285" s="1"/>
  <c r="AF104" i="285"/>
  <c r="AD104" i="285"/>
  <c r="AE104" i="285" s="1"/>
  <c r="AQ103" i="285"/>
  <c r="AM103" i="285"/>
  <c r="AK106" i="285" s="1"/>
  <c r="AF103" i="285"/>
  <c r="AD103" i="285"/>
  <c r="AE103" i="285" s="1"/>
  <c r="AS102" i="285"/>
  <c r="AK108" i="285" s="1"/>
  <c r="AQ102" i="285"/>
  <c r="AO102" i="285"/>
  <c r="AK105" i="285" s="1"/>
  <c r="AM102" i="285"/>
  <c r="AF102" i="285"/>
  <c r="AD102" i="285"/>
  <c r="AQ101" i="285"/>
  <c r="AM101" i="285"/>
  <c r="AI101" i="285"/>
  <c r="AG104" i="285" s="1"/>
  <c r="BE100" i="285"/>
  <c r="BD100" i="285"/>
  <c r="BB100" i="285"/>
  <c r="BA100" i="285"/>
  <c r="AQ100" i="285"/>
  <c r="AM100" i="285"/>
  <c r="AI100" i="285"/>
  <c r="AG103" i="285" s="1"/>
  <c r="AS99" i="285"/>
  <c r="AG108" i="285" s="1"/>
  <c r="AQ99" i="285"/>
  <c r="AO99" i="285"/>
  <c r="AG105" i="285" s="1"/>
  <c r="AM99" i="285"/>
  <c r="AK99" i="285"/>
  <c r="AG102" i="285" s="1"/>
  <c r="AI99" i="285"/>
  <c r="AP98" i="285"/>
  <c r="AL98" i="285"/>
  <c r="AH98" i="285"/>
  <c r="AD98" i="285"/>
  <c r="AP97" i="285"/>
  <c r="AL97" i="285"/>
  <c r="AH97" i="285"/>
  <c r="AD97" i="285"/>
  <c r="AN51" i="285"/>
  <c r="AL51" i="285"/>
  <c r="AM51" i="285" s="1"/>
  <c r="AK51" i="285"/>
  <c r="AJ51" i="285"/>
  <c r="AH51" i="285"/>
  <c r="AI51" i="285" s="1"/>
  <c r="AF51" i="285"/>
  <c r="AD51" i="285"/>
  <c r="AE51" i="285" s="1"/>
  <c r="AN50" i="285"/>
  <c r="AL50" i="285"/>
  <c r="AM50" i="285" s="1"/>
  <c r="AK50" i="285"/>
  <c r="AJ50" i="285"/>
  <c r="AH50" i="285"/>
  <c r="AI50" i="285" s="1"/>
  <c r="AF50" i="285"/>
  <c r="AD50" i="285"/>
  <c r="AE50" i="285" s="1"/>
  <c r="AN49" i="285"/>
  <c r="AL49" i="285"/>
  <c r="AM49" i="285" s="1"/>
  <c r="AJ49" i="285"/>
  <c r="AH49" i="285"/>
  <c r="AI49" i="285" s="1"/>
  <c r="AF49" i="285"/>
  <c r="AD49" i="285"/>
  <c r="AQ48" i="285"/>
  <c r="AO51" i="285" s="1"/>
  <c r="AJ48" i="285"/>
  <c r="AH48" i="285"/>
  <c r="AI48" i="285" s="1"/>
  <c r="AG51" i="285" s="1"/>
  <c r="AG48" i="285"/>
  <c r="AF48" i="285"/>
  <c r="AD48" i="285"/>
  <c r="AE48" i="285" s="1"/>
  <c r="AQ47" i="285"/>
  <c r="AO50" i="285" s="1"/>
  <c r="AJ47" i="285"/>
  <c r="AH47" i="285"/>
  <c r="AI47" i="285" s="1"/>
  <c r="AG50" i="285" s="1"/>
  <c r="AG47" i="285"/>
  <c r="AF47" i="285"/>
  <c r="AD47" i="285"/>
  <c r="AE47" i="285" s="1"/>
  <c r="AS46" i="285"/>
  <c r="AO49" i="285" s="1"/>
  <c r="AQ46" i="285"/>
  <c r="AJ46" i="285"/>
  <c r="AH46" i="285"/>
  <c r="AI46" i="285" s="1"/>
  <c r="AF46" i="285"/>
  <c r="AD46" i="285"/>
  <c r="AQ45" i="285"/>
  <c r="AM45" i="285"/>
  <c r="AK48" i="285" s="1"/>
  <c r="AF45" i="285"/>
  <c r="AD45" i="285"/>
  <c r="AE45" i="285" s="1"/>
  <c r="AQ44" i="285"/>
  <c r="AM44" i="285"/>
  <c r="AK47" i="285" s="1"/>
  <c r="AF44" i="285"/>
  <c r="AD44" i="285"/>
  <c r="AE44" i="285" s="1"/>
  <c r="AS43" i="285"/>
  <c r="AK49" i="285" s="1"/>
  <c r="AQ43" i="285"/>
  <c r="AO43" i="285"/>
  <c r="AK46" i="285" s="1"/>
  <c r="AM43" i="285"/>
  <c r="AF43" i="285"/>
  <c r="AD43" i="285"/>
  <c r="AE43" i="285" s="1"/>
  <c r="AQ42" i="285"/>
  <c r="AM42" i="285"/>
  <c r="AI42" i="285"/>
  <c r="AG45" i="285" s="1"/>
  <c r="BE41" i="285"/>
  <c r="BD41" i="285"/>
  <c r="BB41" i="285"/>
  <c r="BA41" i="285"/>
  <c r="AQ41" i="285"/>
  <c r="AM41" i="285"/>
  <c r="AI41" i="285"/>
  <c r="AG44" i="285" s="1"/>
  <c r="AS40" i="285"/>
  <c r="AG49" i="285" s="1"/>
  <c r="AQ40" i="285"/>
  <c r="AO40" i="285"/>
  <c r="AG46" i="285" s="1"/>
  <c r="AM40" i="285"/>
  <c r="AK40" i="285"/>
  <c r="AG43" i="285" s="1"/>
  <c r="AI40" i="285"/>
  <c r="AP39" i="285"/>
  <c r="AL39" i="285"/>
  <c r="AH39" i="285"/>
  <c r="AD39" i="285"/>
  <c r="AP38" i="285"/>
  <c r="AL38" i="285"/>
  <c r="AH38" i="285"/>
  <c r="AD38" i="285"/>
  <c r="BI122" i="285" l="1"/>
  <c r="C20" i="134"/>
  <c r="BD119" i="285"/>
  <c r="AZ120" i="285" s="1"/>
  <c r="C18" i="134"/>
  <c r="BP162" i="285"/>
  <c r="BH83" i="285"/>
  <c r="BL159" i="285"/>
  <c r="BH160" i="285" s="1"/>
  <c r="BQ174" i="285"/>
  <c r="BQ165" i="285"/>
  <c r="BP171" i="285"/>
  <c r="BP165" i="285"/>
  <c r="BP177" i="285"/>
  <c r="BQ177" i="285"/>
  <c r="BN174" i="285"/>
  <c r="BK59" i="285"/>
  <c r="BJ74" i="285"/>
  <c r="BN168" i="285"/>
  <c r="BK168" i="285"/>
  <c r="BA177" i="285" s="1"/>
  <c r="BQ168" i="285"/>
  <c r="BQ171" i="285"/>
  <c r="BO159" i="285"/>
  <c r="AE161" i="285"/>
  <c r="BL162" i="285" s="1"/>
  <c r="BH163" i="285" s="1"/>
  <c r="BR159" i="285"/>
  <c r="AK177" i="285"/>
  <c r="AK171" i="285"/>
  <c r="BK174" i="285"/>
  <c r="BF175" i="285" s="1"/>
  <c r="BK159" i="285"/>
  <c r="BF160" i="285" s="1"/>
  <c r="BM165" i="285"/>
  <c r="BM171" i="285"/>
  <c r="BM177" i="285"/>
  <c r="BM162" i="285"/>
  <c r="BQ162" i="285"/>
  <c r="BN165" i="285"/>
  <c r="BN171" i="285"/>
  <c r="AK172" i="285"/>
  <c r="BN177" i="285"/>
  <c r="BL168" i="285"/>
  <c r="BH169" i="285" s="1"/>
  <c r="BP168" i="285"/>
  <c r="BL174" i="285"/>
  <c r="BH175" i="285" s="1"/>
  <c r="BP174" i="285"/>
  <c r="BR174" i="285" s="1"/>
  <c r="BN162" i="285"/>
  <c r="AE164" i="285"/>
  <c r="BK165" i="285" s="1"/>
  <c r="BF166" i="285" s="1"/>
  <c r="BM168" i="285"/>
  <c r="BO168" i="285" s="1"/>
  <c r="AE170" i="285"/>
  <c r="BM174" i="285"/>
  <c r="BO174" i="285" s="1"/>
  <c r="AE176" i="285"/>
  <c r="BI131" i="285"/>
  <c r="BG80" i="285"/>
  <c r="BC41" i="285"/>
  <c r="BD50" i="285"/>
  <c r="AY100" i="285"/>
  <c r="AT101" i="285" s="1"/>
  <c r="BN59" i="285"/>
  <c r="BG119" i="285"/>
  <c r="BD80" i="285"/>
  <c r="AZ81" i="285" s="1"/>
  <c r="BM68" i="285"/>
  <c r="BF125" i="285"/>
  <c r="BM71" i="285"/>
  <c r="BI125" i="285"/>
  <c r="BF86" i="285"/>
  <c r="BC119" i="285"/>
  <c r="AX120" i="285" s="1"/>
  <c r="BJ119" i="285"/>
  <c r="AZ41" i="285"/>
  <c r="AV42" i="285" s="1"/>
  <c r="BE86" i="285"/>
  <c r="BG86" i="285" s="1"/>
  <c r="BE89" i="285"/>
  <c r="BH92" i="285"/>
  <c r="BG59" i="285"/>
  <c r="BB60" i="285" s="1"/>
  <c r="BJ62" i="285"/>
  <c r="BM74" i="285"/>
  <c r="BE128" i="285"/>
  <c r="BC80" i="285"/>
  <c r="AX81" i="285" s="1"/>
  <c r="BI83" i="285"/>
  <c r="BJ83" i="285" s="1"/>
  <c r="AE85" i="285"/>
  <c r="BF89" i="285"/>
  <c r="BI92" i="285"/>
  <c r="BM62" i="285"/>
  <c r="BF128" i="285"/>
  <c r="BH131" i="285"/>
  <c r="BF100" i="285"/>
  <c r="BB106" i="285"/>
  <c r="BJ80" i="285"/>
  <c r="BI86" i="285"/>
  <c r="BI65" i="285"/>
  <c r="BM65" i="285"/>
  <c r="BL68" i="285"/>
  <c r="BF122" i="285"/>
  <c r="BH128" i="285"/>
  <c r="BE131" i="285"/>
  <c r="AE121" i="285"/>
  <c r="BD122" i="285" s="1"/>
  <c r="AZ123" i="285" s="1"/>
  <c r="BH125" i="285"/>
  <c r="AE127" i="285"/>
  <c r="BC128" i="285" s="1"/>
  <c r="AX129" i="285" s="1"/>
  <c r="BI128" i="285"/>
  <c r="BF131" i="285"/>
  <c r="BH122" i="285"/>
  <c r="BJ122" i="285" s="1"/>
  <c r="BE125" i="285"/>
  <c r="BG125" i="285" s="1"/>
  <c r="BE122" i="285"/>
  <c r="AE124" i="285"/>
  <c r="BC125" i="285" s="1"/>
  <c r="AX126" i="285" s="1"/>
  <c r="AE130" i="285"/>
  <c r="BC131" i="285" s="1"/>
  <c r="AX132" i="285" s="1"/>
  <c r="BH59" i="285"/>
  <c r="BD60" i="285" s="1"/>
  <c r="BJ65" i="285"/>
  <c r="BI68" i="285"/>
  <c r="BL71" i="285"/>
  <c r="BN71" i="285" s="1"/>
  <c r="AE61" i="285"/>
  <c r="BG62" i="285" s="1"/>
  <c r="BB63" i="285" s="1"/>
  <c r="BL62" i="285"/>
  <c r="BN62" i="285" s="1"/>
  <c r="AE64" i="285"/>
  <c r="BG65" i="285" s="1"/>
  <c r="BB66" i="285" s="1"/>
  <c r="AE67" i="285"/>
  <c r="BG68" i="285" s="1"/>
  <c r="BB69" i="285" s="1"/>
  <c r="BJ68" i="285"/>
  <c r="AE70" i="285"/>
  <c r="BG71" i="285" s="1"/>
  <c r="BB72" i="285" s="1"/>
  <c r="BI71" i="285"/>
  <c r="AE73" i="285"/>
  <c r="BG74" i="285" s="1"/>
  <c r="BB75" i="285" s="1"/>
  <c r="BL74" i="285"/>
  <c r="BN74" i="285" s="1"/>
  <c r="BI62" i="285"/>
  <c r="BK62" i="285" s="1"/>
  <c r="BL65" i="285"/>
  <c r="BJ71" i="285"/>
  <c r="BI74" i="285"/>
  <c r="BE83" i="285"/>
  <c r="BF83" i="285"/>
  <c r="BC86" i="285"/>
  <c r="AX87" i="285" s="1"/>
  <c r="BH89" i="285"/>
  <c r="BE92" i="285"/>
  <c r="AE82" i="285"/>
  <c r="BD83" i="285" s="1"/>
  <c r="AZ84" i="285" s="1"/>
  <c r="BD86" i="285"/>
  <c r="AZ87" i="285" s="1"/>
  <c r="BH86" i="285"/>
  <c r="AE88" i="285"/>
  <c r="BC89" i="285" s="1"/>
  <c r="AX90" i="285" s="1"/>
  <c r="BI89" i="285"/>
  <c r="BF92" i="285"/>
  <c r="AE91" i="285"/>
  <c r="BD92" i="285" s="1"/>
  <c r="AZ93" i="285" s="1"/>
  <c r="BC100" i="285"/>
  <c r="BD109" i="285"/>
  <c r="BB47" i="285"/>
  <c r="BE103" i="285"/>
  <c r="BB44" i="285"/>
  <c r="AY41" i="285"/>
  <c r="AT42" i="285" s="1"/>
  <c r="BF41" i="285"/>
  <c r="BA44" i="285"/>
  <c r="BE109" i="285"/>
  <c r="BE47" i="285"/>
  <c r="BE50" i="285"/>
  <c r="AZ100" i="285"/>
  <c r="AV101" i="285" s="1"/>
  <c r="BB103" i="285"/>
  <c r="BA106" i="285"/>
  <c r="AY44" i="285"/>
  <c r="AT45" i="285" s="1"/>
  <c r="BD106" i="285"/>
  <c r="BA109" i="285"/>
  <c r="AE102" i="285"/>
  <c r="AY103" i="285" s="1"/>
  <c r="AT104" i="285" s="1"/>
  <c r="BD103" i="285"/>
  <c r="AE105" i="285"/>
  <c r="AY106" i="285" s="1"/>
  <c r="AT107" i="285" s="1"/>
  <c r="BE106" i="285"/>
  <c r="BB109" i="285"/>
  <c r="BA103" i="285"/>
  <c r="AE108" i="285"/>
  <c r="AY109" i="285" s="1"/>
  <c r="AT110" i="285" s="1"/>
  <c r="BD47" i="285"/>
  <c r="BA50" i="285"/>
  <c r="AZ44" i="285"/>
  <c r="AV45" i="285" s="1"/>
  <c r="BD44" i="285"/>
  <c r="AE46" i="285"/>
  <c r="AY47" i="285" s="1"/>
  <c r="AT48" i="285" s="1"/>
  <c r="BA47" i="285"/>
  <c r="BB50" i="285"/>
  <c r="BE44" i="285"/>
  <c r="AE49" i="285"/>
  <c r="AZ50" i="285" s="1"/>
  <c r="AV51" i="285" s="1"/>
  <c r="C164" i="285"/>
  <c r="E16" i="285" s="1"/>
  <c r="C162" i="285"/>
  <c r="E15" i="285" s="1"/>
  <c r="AR36" i="285"/>
  <c r="AP36" i="285"/>
  <c r="AQ36" i="285" s="1"/>
  <c r="AO36" i="285"/>
  <c r="AN36" i="285"/>
  <c r="AL36" i="285"/>
  <c r="AM36" i="285" s="1"/>
  <c r="AJ36" i="285"/>
  <c r="AH36" i="285"/>
  <c r="AI36" i="285" s="1"/>
  <c r="AG36" i="285"/>
  <c r="AF36" i="285"/>
  <c r="AD36" i="285"/>
  <c r="AE36" i="285" s="1"/>
  <c r="AR35" i="285"/>
  <c r="AP35" i="285"/>
  <c r="AQ35" i="285" s="1"/>
  <c r="AO35" i="285"/>
  <c r="AN35" i="285"/>
  <c r="AL35" i="285"/>
  <c r="AM35" i="285" s="1"/>
  <c r="AJ35" i="285"/>
  <c r="AH35" i="285"/>
  <c r="AI35" i="285" s="1"/>
  <c r="AG35" i="285"/>
  <c r="AF35" i="285"/>
  <c r="AD35" i="285"/>
  <c r="AE35" i="285" s="1"/>
  <c r="AR34" i="285"/>
  <c r="AP34" i="285"/>
  <c r="AQ34" i="285" s="1"/>
  <c r="AN34" i="285"/>
  <c r="AL34" i="285"/>
  <c r="AM34" i="285" s="1"/>
  <c r="AJ34" i="285"/>
  <c r="AH34" i="285"/>
  <c r="AI34" i="285" s="1"/>
  <c r="AF34" i="285"/>
  <c r="AD34" i="285"/>
  <c r="AU33" i="285"/>
  <c r="AS36" i="285" s="1"/>
  <c r="AN33" i="285"/>
  <c r="AL33" i="285"/>
  <c r="AM33" i="285" s="1"/>
  <c r="AK36" i="285" s="1"/>
  <c r="AK33" i="285"/>
  <c r="AJ33" i="285"/>
  <c r="AH33" i="285"/>
  <c r="AI33" i="285" s="1"/>
  <c r="AF33" i="285"/>
  <c r="AD33" i="285"/>
  <c r="AE33" i="285" s="1"/>
  <c r="AU32" i="285"/>
  <c r="AS35" i="285" s="1"/>
  <c r="AN32" i="285"/>
  <c r="AL32" i="285"/>
  <c r="AM32" i="285" s="1"/>
  <c r="AK35" i="285" s="1"/>
  <c r="AK32" i="285"/>
  <c r="AJ32" i="285"/>
  <c r="AH32" i="285"/>
  <c r="AI32" i="285" s="1"/>
  <c r="AF32" i="285"/>
  <c r="AD32" i="285"/>
  <c r="AE32" i="285" s="1"/>
  <c r="AW31" i="285"/>
  <c r="AS34" i="285" s="1"/>
  <c r="AU31" i="285"/>
  <c r="AN31" i="285"/>
  <c r="AL31" i="285"/>
  <c r="AM31" i="285" s="1"/>
  <c r="AJ31" i="285"/>
  <c r="AH31" i="285"/>
  <c r="AI31" i="285" s="1"/>
  <c r="AF31" i="285"/>
  <c r="AD31" i="285"/>
  <c r="AU30" i="285"/>
  <c r="AQ30" i="285"/>
  <c r="AO33" i="285" s="1"/>
  <c r="AJ30" i="285"/>
  <c r="AH30" i="285"/>
  <c r="AI30" i="285" s="1"/>
  <c r="AG33" i="285" s="1"/>
  <c r="AG30" i="285"/>
  <c r="AF30" i="285"/>
  <c r="AD30" i="285"/>
  <c r="AE30" i="285" s="1"/>
  <c r="AU29" i="285"/>
  <c r="AQ29" i="285"/>
  <c r="AO32" i="285" s="1"/>
  <c r="AJ29" i="285"/>
  <c r="AH29" i="285"/>
  <c r="AI29" i="285" s="1"/>
  <c r="AG32" i="285" s="1"/>
  <c r="AG29" i="285"/>
  <c r="AF29" i="285"/>
  <c r="AD29" i="285"/>
  <c r="AE29" i="285" s="1"/>
  <c r="AW28" i="285"/>
  <c r="AO34" i="285" s="1"/>
  <c r="AU28" i="285"/>
  <c r="AS28" i="285"/>
  <c r="AO31" i="285" s="1"/>
  <c r="AQ28" i="285"/>
  <c r="AJ28" i="285"/>
  <c r="AH28" i="285"/>
  <c r="AI28" i="285" s="1"/>
  <c r="AF28" i="285"/>
  <c r="AD28" i="285"/>
  <c r="AU27" i="285"/>
  <c r="AQ27" i="285"/>
  <c r="AM27" i="285"/>
  <c r="AK30" i="285" s="1"/>
  <c r="AF27" i="285"/>
  <c r="AD27" i="285"/>
  <c r="AE27" i="285" s="1"/>
  <c r="AU26" i="285"/>
  <c r="AQ26" i="285"/>
  <c r="AM26" i="285"/>
  <c r="AK29" i="285" s="1"/>
  <c r="AF26" i="285"/>
  <c r="AD26" i="285"/>
  <c r="AE26" i="285" s="1"/>
  <c r="AW25" i="285"/>
  <c r="AK34" i="285" s="1"/>
  <c r="AU25" i="285"/>
  <c r="AS25" i="285"/>
  <c r="AK31" i="285" s="1"/>
  <c r="AQ25" i="285"/>
  <c r="AO25" i="285"/>
  <c r="AK28" i="285" s="1"/>
  <c r="AM25" i="285"/>
  <c r="AF25" i="285"/>
  <c r="AD25" i="285"/>
  <c r="AU24" i="285"/>
  <c r="AQ24" i="285"/>
  <c r="AM24" i="285"/>
  <c r="AI24" i="285"/>
  <c r="AG27" i="285" s="1"/>
  <c r="BI23" i="285"/>
  <c r="BH23" i="285"/>
  <c r="BF23" i="285"/>
  <c r="BE23" i="285"/>
  <c r="AU23" i="285"/>
  <c r="AQ23" i="285"/>
  <c r="AM23" i="285"/>
  <c r="AI23" i="285"/>
  <c r="AG26" i="285" s="1"/>
  <c r="AW22" i="285"/>
  <c r="AG34" i="285" s="1"/>
  <c r="AU22" i="285"/>
  <c r="AS22" i="285"/>
  <c r="AG31" i="285" s="1"/>
  <c r="AQ22" i="285"/>
  <c r="AO22" i="285"/>
  <c r="AG28" i="285" s="1"/>
  <c r="AM22" i="285"/>
  <c r="AK22" i="285"/>
  <c r="AG25" i="285" s="1"/>
  <c r="AI22" i="285"/>
  <c r="AT21" i="285"/>
  <c r="AP21" i="285"/>
  <c r="AL21" i="285"/>
  <c r="AH21" i="285"/>
  <c r="AD21" i="285"/>
  <c r="AT20" i="285"/>
  <c r="AP20" i="285"/>
  <c r="AL20" i="285"/>
  <c r="AH20" i="285"/>
  <c r="AD20" i="285"/>
  <c r="BN65" i="285" l="1"/>
  <c r="BR162" i="285"/>
  <c r="BK171" i="285"/>
  <c r="BF172" i="285" s="1"/>
  <c r="BL165" i="285"/>
  <c r="BH166" i="285" s="1"/>
  <c r="BK162" i="285"/>
  <c r="BF163" i="285" s="1"/>
  <c r="G22" i="134"/>
  <c r="G24" i="134"/>
  <c r="BL171" i="285"/>
  <c r="BH172" i="285" s="1"/>
  <c r="BF50" i="285"/>
  <c r="BC106" i="285"/>
  <c r="BR165" i="285"/>
  <c r="BR177" i="285"/>
  <c r="BK74" i="285"/>
  <c r="BJ131" i="285"/>
  <c r="BR168" i="285"/>
  <c r="BR171" i="285"/>
  <c r="BO162" i="285"/>
  <c r="BO177" i="285"/>
  <c r="BG122" i="285"/>
  <c r="BJ86" i="285"/>
  <c r="BN68" i="285"/>
  <c r="BC47" i="285"/>
  <c r="BF169" i="285"/>
  <c r="BK177" i="285"/>
  <c r="BF178" i="285" s="1"/>
  <c r="BO171" i="285"/>
  <c r="BL177" i="285"/>
  <c r="BH178" i="285" s="1"/>
  <c r="BO165" i="285"/>
  <c r="BF47" i="285"/>
  <c r="BG83" i="285"/>
  <c r="BH65" i="285"/>
  <c r="BD66" i="285" s="1"/>
  <c r="BC103" i="285"/>
  <c r="BH62" i="285"/>
  <c r="BD63" i="285" s="1"/>
  <c r="BJ125" i="285"/>
  <c r="BD131" i="285"/>
  <c r="AZ132" i="285" s="1"/>
  <c r="BK65" i="285"/>
  <c r="BD125" i="285"/>
  <c r="AZ126" i="285" s="1"/>
  <c r="BG128" i="285"/>
  <c r="BJ89" i="285"/>
  <c r="BJ92" i="285"/>
  <c r="BC83" i="285"/>
  <c r="AX84" i="285" s="1"/>
  <c r="BH71" i="285"/>
  <c r="BD72" i="285" s="1"/>
  <c r="BG89" i="285"/>
  <c r="BF103" i="285"/>
  <c r="BC92" i="285"/>
  <c r="AX93" i="285" s="1"/>
  <c r="BD128" i="285"/>
  <c r="AZ129" i="285" s="1"/>
  <c r="BG131" i="285"/>
  <c r="BJ128" i="285"/>
  <c r="BC122" i="285"/>
  <c r="AX123" i="285" s="1"/>
  <c r="BH68" i="285"/>
  <c r="BD69" i="285" s="1"/>
  <c r="BH74" i="285"/>
  <c r="BD75" i="285" s="1"/>
  <c r="BK71" i="285"/>
  <c r="BK68" i="285"/>
  <c r="BD89" i="285"/>
  <c r="AZ90" i="285" s="1"/>
  <c r="BG92" i="285"/>
  <c r="AZ109" i="285"/>
  <c r="AV110" i="285" s="1"/>
  <c r="BF109" i="285"/>
  <c r="BE32" i="285"/>
  <c r="AZ103" i="285"/>
  <c r="AV104" i="285" s="1"/>
  <c r="BH35" i="285"/>
  <c r="BG23" i="285"/>
  <c r="BH26" i="285"/>
  <c r="AZ106" i="285"/>
  <c r="AV107" i="285" s="1"/>
  <c r="BJ23" i="285"/>
  <c r="BE29" i="285"/>
  <c r="BI29" i="285"/>
  <c r="BC44" i="285"/>
  <c r="BD23" i="285"/>
  <c r="AZ24" i="285" s="1"/>
  <c r="BF29" i="285"/>
  <c r="BG29" i="285" s="1"/>
  <c r="BI26" i="285"/>
  <c r="AE28" i="285"/>
  <c r="BC29" i="285" s="1"/>
  <c r="AX30" i="285" s="1"/>
  <c r="BF32" i="285"/>
  <c r="BI35" i="285"/>
  <c r="BC50" i="285"/>
  <c r="BF106" i="285"/>
  <c r="BC109" i="285"/>
  <c r="BF44" i="285"/>
  <c r="AZ47" i="285"/>
  <c r="AV48" i="285" s="1"/>
  <c r="AY50" i="285"/>
  <c r="AT51" i="285" s="1"/>
  <c r="BF26" i="285"/>
  <c r="BH32" i="285"/>
  <c r="BE35" i="285"/>
  <c r="AE25" i="285"/>
  <c r="BD26" i="285" s="1"/>
  <c r="AZ27" i="285" s="1"/>
  <c r="BH29" i="285"/>
  <c r="AE31" i="285"/>
  <c r="BC32" i="285" s="1"/>
  <c r="AX33" i="285" s="1"/>
  <c r="BI32" i="285"/>
  <c r="BF35" i="285"/>
  <c r="BC23" i="285"/>
  <c r="AX24" i="285" s="1"/>
  <c r="BE26" i="285"/>
  <c r="AE34" i="285"/>
  <c r="BD35" i="285" s="1"/>
  <c r="AZ36" i="285" s="1"/>
  <c r="BJ35" i="285" l="1"/>
  <c r="BJ29" i="285"/>
  <c r="BG26" i="285"/>
  <c r="BJ26" i="285"/>
  <c r="BD29" i="285"/>
  <c r="AZ30" i="285" s="1"/>
  <c r="BC26" i="285"/>
  <c r="AX27" i="285" s="1"/>
  <c r="BG32" i="285"/>
  <c r="BC35" i="285"/>
  <c r="AX36" i="285" s="1"/>
  <c r="BJ32" i="285"/>
  <c r="BD32" i="285"/>
  <c r="AZ33" i="285" s="1"/>
  <c r="BG35" i="285"/>
</calcChain>
</file>

<file path=xl/sharedStrings.xml><?xml version="1.0" encoding="utf-8"?>
<sst xmlns="http://schemas.openxmlformats.org/spreadsheetml/2006/main" count="471" uniqueCount="212">
  <si>
    <t>B2</t>
    <phoneticPr fontId="2"/>
  </si>
  <si>
    <t>順位</t>
  </si>
  <si>
    <t>(勝敗)</t>
  </si>
  <si>
    <t>勝敗</t>
    <rPh sb="0" eb="2">
      <t>ショウハイ</t>
    </rPh>
    <phoneticPr fontId="2"/>
  </si>
  <si>
    <t>得失ｾｯﾄ</t>
    <rPh sb="0" eb="2">
      <t>トクシツ</t>
    </rPh>
    <phoneticPr fontId="2"/>
  </si>
  <si>
    <t>得失点</t>
    <rPh sb="0" eb="2">
      <t>トクシツ</t>
    </rPh>
    <rPh sb="2" eb="3">
      <t>テン</t>
    </rPh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</si>
  <si>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</si>
  <si>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</si>
  <si>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失</t>
    <rPh sb="0" eb="1">
      <t>シツ</t>
    </rPh>
    <phoneticPr fontId="2"/>
  </si>
  <si>
    <t>差</t>
    <rPh sb="0" eb="1">
      <t>サ</t>
    </rPh>
    <phoneticPr fontId="2"/>
  </si>
  <si>
    <t>勝</t>
    <rPh sb="0" eb="1">
      <t>カ</t>
    </rPh>
    <phoneticPr fontId="2"/>
  </si>
  <si>
    <t>A1</t>
    <phoneticPr fontId="2"/>
  </si>
  <si>
    <t>男子２部優勝</t>
    <rPh sb="0" eb="2">
      <t>ダンシ</t>
    </rPh>
    <rPh sb="3" eb="4">
      <t>ブ</t>
    </rPh>
    <rPh sb="4" eb="6">
      <t>ユウショウ</t>
    </rPh>
    <phoneticPr fontId="3"/>
  </si>
  <si>
    <t>男子２部準優勝</t>
    <rPh sb="0" eb="2">
      <t>ダンシ</t>
    </rPh>
    <rPh sb="3" eb="4">
      <t>ブ</t>
    </rPh>
    <rPh sb="4" eb="7">
      <t>ジュンユウショウ</t>
    </rPh>
    <phoneticPr fontId="3"/>
  </si>
  <si>
    <t>B1</t>
    <phoneticPr fontId="2"/>
  </si>
  <si>
    <t>川之江ｸﾗﾌﾞ</t>
    <rPh sb="0" eb="3">
      <t>カワノエ</t>
    </rPh>
    <phoneticPr fontId="2"/>
  </si>
  <si>
    <t>尾崎謙二</t>
    <rPh sb="0" eb="2">
      <t>オザキ</t>
    </rPh>
    <rPh sb="2" eb="4">
      <t>ケンジ</t>
    </rPh>
    <phoneticPr fontId="2"/>
  </si>
  <si>
    <t>土居高校</t>
    <rPh sb="0" eb="2">
      <t>ドイ</t>
    </rPh>
    <rPh sb="2" eb="4">
      <t>コウコウ</t>
    </rPh>
    <phoneticPr fontId="2"/>
  </si>
  <si>
    <t>TEAM BLOWIN</t>
  </si>
  <si>
    <t>男子３部優勝</t>
    <rPh sb="0" eb="2">
      <t>ダンシ</t>
    </rPh>
    <rPh sb="3" eb="4">
      <t>ブ</t>
    </rPh>
    <rPh sb="4" eb="6">
      <t>ユウショウ</t>
    </rPh>
    <phoneticPr fontId="3"/>
  </si>
  <si>
    <t>男子３部準優勝</t>
    <rPh sb="0" eb="2">
      <t>ダンシ</t>
    </rPh>
    <rPh sb="3" eb="4">
      <t>ブ</t>
    </rPh>
    <rPh sb="4" eb="7">
      <t>ジュンユウショウ</t>
    </rPh>
    <phoneticPr fontId="3"/>
  </si>
  <si>
    <t>男子５部優勝</t>
    <rPh sb="0" eb="2">
      <t>ダンシ</t>
    </rPh>
    <rPh sb="3" eb="4">
      <t>ブ</t>
    </rPh>
    <rPh sb="4" eb="6">
      <t>ユウショウ</t>
    </rPh>
    <phoneticPr fontId="3"/>
  </si>
  <si>
    <t>男子５部準優勝</t>
    <rPh sb="0" eb="2">
      <t>ダンシ</t>
    </rPh>
    <rPh sb="3" eb="4">
      <t>ブ</t>
    </rPh>
    <rPh sb="4" eb="7">
      <t>ジュンユウショウ</t>
    </rPh>
    <phoneticPr fontId="3"/>
  </si>
  <si>
    <t>A2</t>
    <phoneticPr fontId="2"/>
  </si>
  <si>
    <t>　市民スポーツ祭</t>
    <rPh sb="1" eb="3">
      <t>シミン</t>
    </rPh>
    <rPh sb="7" eb="8">
      <t>サイ</t>
    </rPh>
    <phoneticPr fontId="3"/>
  </si>
  <si>
    <t>バドミントン</t>
    <phoneticPr fontId="3"/>
  </si>
  <si>
    <t>　結　果　表</t>
    <rPh sb="1" eb="2">
      <t>ムスブ</t>
    </rPh>
    <rPh sb="3" eb="4">
      <t>ハタシ</t>
    </rPh>
    <rPh sb="5" eb="6">
      <t>ヒョウ</t>
    </rPh>
    <phoneticPr fontId="3"/>
  </si>
  <si>
    <t xml:space="preserve">   ☆お手数ですが正確に記入してください。</t>
    <rPh sb="5" eb="7">
      <t>テスウ</t>
    </rPh>
    <rPh sb="10" eb="12">
      <t>セイカク</t>
    </rPh>
    <rPh sb="13" eb="15">
      <t>キニュウ</t>
    </rPh>
    <phoneticPr fontId="3"/>
  </si>
  <si>
    <t xml:space="preserve">   　（組合せ表も、できれば添付してください。）</t>
    <rPh sb="5" eb="7">
      <t>クミアワ</t>
    </rPh>
    <rPh sb="8" eb="9">
      <t>ヒョウ</t>
    </rPh>
    <rPh sb="15" eb="17">
      <t>テンプ</t>
    </rPh>
    <phoneticPr fontId="3"/>
  </si>
  <si>
    <t>男　　子　　の　　部</t>
    <rPh sb="0" eb="1">
      <t>オトコ</t>
    </rPh>
    <rPh sb="3" eb="4">
      <t>コ</t>
    </rPh>
    <rPh sb="9" eb="10">
      <t>ブ</t>
    </rPh>
    <phoneticPr fontId="3"/>
  </si>
  <si>
    <t>女　　子　　の　　部</t>
    <rPh sb="0" eb="1">
      <t>オンナ</t>
    </rPh>
    <rPh sb="3" eb="4">
      <t>コ</t>
    </rPh>
    <rPh sb="9" eb="10">
      <t>ブ</t>
    </rPh>
    <phoneticPr fontId="3"/>
  </si>
  <si>
    <t>順　　位</t>
    <rPh sb="0" eb="1">
      <t>ジュン</t>
    </rPh>
    <rPh sb="3" eb="4">
      <t>クライ</t>
    </rPh>
    <phoneticPr fontId="3"/>
  </si>
  <si>
    <t>優　　勝</t>
    <rPh sb="0" eb="1">
      <t>ユウ</t>
    </rPh>
    <rPh sb="3" eb="4">
      <t>カツ</t>
    </rPh>
    <phoneticPr fontId="3"/>
  </si>
  <si>
    <t>準　優　勝</t>
    <rPh sb="0" eb="1">
      <t>ジュン</t>
    </rPh>
    <rPh sb="2" eb="3">
      <t>ユウ</t>
    </rPh>
    <rPh sb="4" eb="5">
      <t>カツ</t>
    </rPh>
    <phoneticPr fontId="3"/>
  </si>
  <si>
    <t>第　３　位</t>
    <rPh sb="0" eb="1">
      <t>ダイ</t>
    </rPh>
    <rPh sb="4" eb="5">
      <t>イ</t>
    </rPh>
    <phoneticPr fontId="3"/>
  </si>
  <si>
    <t>一般２部</t>
    <rPh sb="0" eb="2">
      <t>イッパン</t>
    </rPh>
    <rPh sb="3" eb="4">
      <t>ブ</t>
    </rPh>
    <phoneticPr fontId="3"/>
  </si>
  <si>
    <t>一般３部</t>
    <rPh sb="0" eb="2">
      <t>イッパン</t>
    </rPh>
    <rPh sb="3" eb="4">
      <t>ブ</t>
    </rPh>
    <phoneticPr fontId="3"/>
  </si>
  <si>
    <t>一般４部</t>
    <rPh sb="0" eb="2">
      <t>イッパン</t>
    </rPh>
    <rPh sb="3" eb="4">
      <t>ブ</t>
    </rPh>
    <phoneticPr fontId="3"/>
  </si>
  <si>
    <t>一般５部</t>
    <rPh sb="0" eb="2">
      <t>イッパン</t>
    </rPh>
    <rPh sb="3" eb="4">
      <t>ブ</t>
    </rPh>
    <phoneticPr fontId="3"/>
  </si>
  <si>
    <t>初心者の部</t>
    <rPh sb="0" eb="3">
      <t>ショシンシャ</t>
    </rPh>
    <rPh sb="4" eb="5">
      <t>ブ</t>
    </rPh>
    <phoneticPr fontId="3"/>
  </si>
  <si>
    <t>酒商ながはら</t>
    <rPh sb="0" eb="1">
      <t>サケ</t>
    </rPh>
    <rPh sb="1" eb="2">
      <t>ショウ</t>
    </rPh>
    <phoneticPr fontId="2"/>
  </si>
  <si>
    <t>長原芽美</t>
    <rPh sb="0" eb="2">
      <t>ナガハラ</t>
    </rPh>
    <rPh sb="2" eb="3">
      <t>メ</t>
    </rPh>
    <rPh sb="3" eb="4">
      <t>ミ</t>
    </rPh>
    <phoneticPr fontId="2"/>
  </si>
  <si>
    <t>男子４部優勝</t>
    <rPh sb="0" eb="2">
      <t>ダンシ</t>
    </rPh>
    <rPh sb="3" eb="4">
      <t>ブ</t>
    </rPh>
    <rPh sb="4" eb="6">
      <t>ユウショウ</t>
    </rPh>
    <phoneticPr fontId="3"/>
  </si>
  <si>
    <t>男子４部準優勝</t>
    <rPh sb="0" eb="2">
      <t>ダンシ</t>
    </rPh>
    <rPh sb="3" eb="4">
      <t>ブ</t>
    </rPh>
    <rPh sb="4" eb="7">
      <t>ジュンユウショウ</t>
    </rPh>
    <phoneticPr fontId="3"/>
  </si>
  <si>
    <t>勝</t>
  </si>
  <si>
    <t>敗</t>
  </si>
  <si>
    <t>得</t>
    <phoneticPr fontId="2"/>
  </si>
  <si>
    <t>中村洋一</t>
    <rPh sb="0" eb="2">
      <t>ナカムラ</t>
    </rPh>
    <rPh sb="2" eb="4">
      <t>ヨウイチ</t>
    </rPh>
    <phoneticPr fontId="2"/>
  </si>
  <si>
    <t>YONDEN</t>
    <phoneticPr fontId="2"/>
  </si>
  <si>
    <t>前田智朗</t>
    <rPh sb="0" eb="2">
      <t>マエダ</t>
    </rPh>
    <rPh sb="2" eb="3">
      <t>トモ</t>
    </rPh>
    <rPh sb="3" eb="4">
      <t>ロウ</t>
    </rPh>
    <phoneticPr fontId="2"/>
  </si>
  <si>
    <t>関川ｸﾗﾌﾞ</t>
    <rPh sb="0" eb="2">
      <t>セキガワ</t>
    </rPh>
    <phoneticPr fontId="2"/>
  </si>
  <si>
    <t>男子初心者優勝</t>
    <rPh sb="0" eb="2">
      <t>ダンシ</t>
    </rPh>
    <rPh sb="2" eb="5">
      <t>ショシンシャ</t>
    </rPh>
    <rPh sb="5" eb="7">
      <t>ユウショウ</t>
    </rPh>
    <phoneticPr fontId="3"/>
  </si>
  <si>
    <t>男子初心者準優勝</t>
    <rPh sb="0" eb="2">
      <t>ダンシ</t>
    </rPh>
    <rPh sb="2" eb="5">
      <t>ショシンシャ</t>
    </rPh>
    <rPh sb="5" eb="8">
      <t>ジュンユウショウ</t>
    </rPh>
    <phoneticPr fontId="3"/>
  </si>
  <si>
    <t>薦田あかね</t>
    <rPh sb="0" eb="2">
      <t>コモダ</t>
    </rPh>
    <phoneticPr fontId="2"/>
  </si>
  <si>
    <t>合田直子</t>
    <rPh sb="0" eb="2">
      <t>ゴウダ</t>
    </rPh>
    <rPh sb="2" eb="4">
      <t>ナオコ</t>
    </rPh>
    <phoneticPr fontId="2"/>
  </si>
  <si>
    <t>真鍋英輝</t>
    <rPh sb="0" eb="2">
      <t>マナベ</t>
    </rPh>
    <rPh sb="2" eb="4">
      <t>ヒデキ</t>
    </rPh>
    <phoneticPr fontId="2"/>
  </si>
  <si>
    <t xml:space="preserve">   ・場　　所　　　　伊予三島運動公園体育館サブアリーナ</t>
    <rPh sb="4" eb="5">
      <t>バ</t>
    </rPh>
    <rPh sb="7" eb="8">
      <t>ショ</t>
    </rPh>
    <rPh sb="12" eb="16">
      <t>イヨミシマ</t>
    </rPh>
    <rPh sb="16" eb="20">
      <t>ウンドウコウエン</t>
    </rPh>
    <rPh sb="20" eb="23">
      <t>タイイクカン</t>
    </rPh>
    <phoneticPr fontId="3"/>
  </si>
  <si>
    <t>（女子優勝）</t>
    <rPh sb="1" eb="3">
      <t>ジョシ</t>
    </rPh>
    <rPh sb="3" eb="5">
      <t>ユウショウ</t>
    </rPh>
    <phoneticPr fontId="2"/>
  </si>
  <si>
    <t>タイム</t>
    <phoneticPr fontId="2"/>
  </si>
  <si>
    <t>新宮ﾊﾞﾄﾞ同好会</t>
    <rPh sb="0" eb="2">
      <t>シングウ</t>
    </rPh>
    <rPh sb="6" eb="9">
      <t>ドウコウカイ</t>
    </rPh>
    <phoneticPr fontId="2"/>
  </si>
  <si>
    <t>大西慶季</t>
    <rPh sb="0" eb="2">
      <t>オオニシ</t>
    </rPh>
    <rPh sb="2" eb="3">
      <t>ケイ</t>
    </rPh>
    <rPh sb="3" eb="4">
      <t>キ</t>
    </rPh>
    <phoneticPr fontId="2"/>
  </si>
  <si>
    <t>加藤淳二</t>
    <rPh sb="0" eb="2">
      <t>カトウ</t>
    </rPh>
    <rPh sb="2" eb="4">
      <t>ジュンジ</t>
    </rPh>
    <phoneticPr fontId="2"/>
  </si>
  <si>
    <t>鈴木克典</t>
    <rPh sb="0" eb="2">
      <t>スズキ</t>
    </rPh>
    <rPh sb="2" eb="4">
      <t>カツノリ</t>
    </rPh>
    <phoneticPr fontId="2"/>
  </si>
  <si>
    <t>阿部幹誉</t>
    <rPh sb="0" eb="2">
      <t>アベ</t>
    </rPh>
    <rPh sb="2" eb="3">
      <t>ミキ</t>
    </rPh>
    <rPh sb="3" eb="4">
      <t>ヨ</t>
    </rPh>
    <phoneticPr fontId="2"/>
  </si>
  <si>
    <t>トーヨ</t>
  </si>
  <si>
    <t>女子３部優勝</t>
    <rPh sb="0" eb="2">
      <t>ジョシ</t>
    </rPh>
    <rPh sb="3" eb="4">
      <t>ブ</t>
    </rPh>
    <rPh sb="4" eb="6">
      <t>ユウショウ</t>
    </rPh>
    <phoneticPr fontId="3"/>
  </si>
  <si>
    <t>男子２部</t>
    <rPh sb="3" eb="4">
      <t>ブ</t>
    </rPh>
    <phoneticPr fontId="2"/>
  </si>
  <si>
    <t>２１点３ゲーム</t>
    <rPh sb="2" eb="3">
      <t>テン</t>
    </rPh>
    <phoneticPr fontId="2"/>
  </si>
  <si>
    <t>男子２部Ａ</t>
    <rPh sb="0" eb="2">
      <t>ダンシ</t>
    </rPh>
    <rPh sb="3" eb="4">
      <t>ブ</t>
    </rPh>
    <phoneticPr fontId="2"/>
  </si>
  <si>
    <t>男子２部Ｂ</t>
    <rPh sb="0" eb="2">
      <t>ダンシ</t>
    </rPh>
    <rPh sb="3" eb="4">
      <t>ブ</t>
    </rPh>
    <phoneticPr fontId="2"/>
  </si>
  <si>
    <t>柚山治</t>
    <rPh sb="0" eb="2">
      <t>ユヤマ</t>
    </rPh>
    <rPh sb="2" eb="3">
      <t>オサム</t>
    </rPh>
    <phoneticPr fontId="2"/>
  </si>
  <si>
    <t>森勇気</t>
    <rPh sb="0" eb="1">
      <t>モリ</t>
    </rPh>
    <rPh sb="1" eb="3">
      <t>ユウキ</t>
    </rPh>
    <phoneticPr fontId="2"/>
  </si>
  <si>
    <t>髙橋巧成</t>
    <rPh sb="0" eb="2">
      <t>タカハシ</t>
    </rPh>
    <rPh sb="2" eb="3">
      <t>コウ</t>
    </rPh>
    <rPh sb="3" eb="4">
      <t>ナリ</t>
    </rPh>
    <phoneticPr fontId="2"/>
  </si>
  <si>
    <t>（男子優勝）</t>
    <rPh sb="1" eb="3">
      <t>ダンシ</t>
    </rPh>
    <rPh sb="3" eb="5">
      <t>ユウショウ</t>
    </rPh>
    <phoneticPr fontId="2"/>
  </si>
  <si>
    <t>男子４部</t>
    <rPh sb="3" eb="4">
      <t>ブ</t>
    </rPh>
    <phoneticPr fontId="2"/>
  </si>
  <si>
    <t>尾崎慎</t>
    <rPh sb="0" eb="2">
      <t>オザキ</t>
    </rPh>
    <rPh sb="2" eb="3">
      <t>シン</t>
    </rPh>
    <phoneticPr fontId="2"/>
  </si>
  <si>
    <t>大西章仁</t>
    <rPh sb="0" eb="2">
      <t>オオニシ</t>
    </rPh>
    <rPh sb="2" eb="4">
      <t>アキヒト</t>
    </rPh>
    <phoneticPr fontId="2"/>
  </si>
  <si>
    <t>大西政義</t>
    <rPh sb="0" eb="2">
      <t>オオニシ</t>
    </rPh>
    <rPh sb="2" eb="4">
      <t>マサヨシ</t>
    </rPh>
    <phoneticPr fontId="2"/>
  </si>
  <si>
    <t>大西悠翔</t>
    <rPh sb="0" eb="2">
      <t>オオニシ</t>
    </rPh>
    <rPh sb="2" eb="3">
      <t>ユウ</t>
    </rPh>
    <rPh sb="3" eb="4">
      <t>ショウ</t>
    </rPh>
    <phoneticPr fontId="2"/>
  </si>
  <si>
    <t>井原厳</t>
    <rPh sb="0" eb="2">
      <t>イハラ</t>
    </rPh>
    <rPh sb="2" eb="3">
      <t>イツキ</t>
    </rPh>
    <phoneticPr fontId="2"/>
  </si>
  <si>
    <t>岸靖仁</t>
    <rPh sb="0" eb="1">
      <t>キシ</t>
    </rPh>
    <rPh sb="1" eb="3">
      <t>ヤスヒト</t>
    </rPh>
    <phoneticPr fontId="2"/>
  </si>
  <si>
    <t>岸本縞治</t>
    <rPh sb="0" eb="2">
      <t>キシモト</t>
    </rPh>
    <rPh sb="3" eb="4">
      <t>チ</t>
    </rPh>
    <phoneticPr fontId="2"/>
  </si>
  <si>
    <t>今井教室</t>
    <rPh sb="0" eb="2">
      <t>イマイ</t>
    </rPh>
    <rPh sb="2" eb="4">
      <t>キョウシツ</t>
    </rPh>
    <phoneticPr fontId="2"/>
  </si>
  <si>
    <t>吉田凌芽</t>
    <rPh sb="0" eb="2">
      <t>ヨシダ</t>
    </rPh>
    <rPh sb="2" eb="3">
      <t>リョウ</t>
    </rPh>
    <rPh sb="3" eb="4">
      <t>メ</t>
    </rPh>
    <phoneticPr fontId="2"/>
  </si>
  <si>
    <t>新屋仁</t>
    <rPh sb="0" eb="1">
      <t>アラ</t>
    </rPh>
    <rPh sb="1" eb="2">
      <t>ヤ</t>
    </rPh>
    <rPh sb="2" eb="3">
      <t>ジン</t>
    </rPh>
    <phoneticPr fontId="2"/>
  </si>
  <si>
    <t>石川紫</t>
    <rPh sb="0" eb="2">
      <t>イシカワ</t>
    </rPh>
    <rPh sb="2" eb="3">
      <t>ムラサキ</t>
    </rPh>
    <phoneticPr fontId="2"/>
  </si>
  <si>
    <t>阿部一恵</t>
    <rPh sb="0" eb="2">
      <t>アベ</t>
    </rPh>
    <rPh sb="2" eb="4">
      <t>カズエ</t>
    </rPh>
    <phoneticPr fontId="2"/>
  </si>
  <si>
    <t>谷広子</t>
    <rPh sb="0" eb="1">
      <t>タニ</t>
    </rPh>
    <rPh sb="1" eb="3">
      <t>ヒロコ</t>
    </rPh>
    <phoneticPr fontId="2"/>
  </si>
  <si>
    <t>女子４部優勝</t>
    <rPh sb="0" eb="2">
      <t>ジョシ</t>
    </rPh>
    <rPh sb="3" eb="4">
      <t>ブ</t>
    </rPh>
    <rPh sb="4" eb="6">
      <t>ユウショウ</t>
    </rPh>
    <phoneticPr fontId="3"/>
  </si>
  <si>
    <t>ﾄﾞﾝｷﾎｰﾃ</t>
  </si>
  <si>
    <t>三島高校</t>
    <rPh sb="0" eb="2">
      <t>ミシマ</t>
    </rPh>
    <rPh sb="2" eb="4">
      <t>コウコウ</t>
    </rPh>
    <phoneticPr fontId="2"/>
  </si>
  <si>
    <t>安藤寛太</t>
    <rPh sb="0" eb="2">
      <t>アンドウ</t>
    </rPh>
    <rPh sb="2" eb="4">
      <t>カンタ</t>
    </rPh>
    <phoneticPr fontId="2"/>
  </si>
  <si>
    <t>加藤直樹</t>
    <rPh sb="0" eb="2">
      <t>カトウ</t>
    </rPh>
    <rPh sb="2" eb="4">
      <t>ナオキ</t>
    </rPh>
    <phoneticPr fontId="2"/>
  </si>
  <si>
    <t>男子総合優勝（２部）</t>
    <rPh sb="0" eb="2">
      <t>ダンシ</t>
    </rPh>
    <rPh sb="2" eb="4">
      <t>ソウゴウ</t>
    </rPh>
    <rPh sb="4" eb="6">
      <t>ユウショウ</t>
    </rPh>
    <rPh sb="8" eb="9">
      <t>ブ</t>
    </rPh>
    <phoneticPr fontId="3"/>
  </si>
  <si>
    <t>男子３部 優勝</t>
    <rPh sb="0" eb="2">
      <t>ダンシ</t>
    </rPh>
    <rPh sb="3" eb="4">
      <t>ブ</t>
    </rPh>
    <rPh sb="5" eb="7">
      <t>ユウショウ</t>
    </rPh>
    <phoneticPr fontId="3"/>
  </si>
  <si>
    <t>男子４部 優勝</t>
    <rPh sb="0" eb="2">
      <t>ダンシ</t>
    </rPh>
    <rPh sb="3" eb="4">
      <t>ブ</t>
    </rPh>
    <rPh sb="5" eb="7">
      <t>ユウショウ</t>
    </rPh>
    <phoneticPr fontId="3"/>
  </si>
  <si>
    <t>男子５部 優勝</t>
    <rPh sb="0" eb="2">
      <t>ダンシ</t>
    </rPh>
    <rPh sb="3" eb="4">
      <t>ブ</t>
    </rPh>
    <rPh sb="5" eb="7">
      <t>ユウショウ</t>
    </rPh>
    <phoneticPr fontId="3"/>
  </si>
  <si>
    <t>男子初心者 優勝</t>
    <rPh sb="0" eb="2">
      <t>ダンシ</t>
    </rPh>
    <rPh sb="2" eb="5">
      <t>ショシンシャ</t>
    </rPh>
    <rPh sb="6" eb="8">
      <t>ユウショウ</t>
    </rPh>
    <phoneticPr fontId="3"/>
  </si>
  <si>
    <t>男子３部 準優勝</t>
    <rPh sb="0" eb="2">
      <t>ダンシ</t>
    </rPh>
    <rPh sb="3" eb="4">
      <t>ブ</t>
    </rPh>
    <rPh sb="5" eb="6">
      <t>ジュン</t>
    </rPh>
    <rPh sb="6" eb="8">
      <t>ユウショウ</t>
    </rPh>
    <phoneticPr fontId="3"/>
  </si>
  <si>
    <t>男子４部 準優勝</t>
    <rPh sb="0" eb="2">
      <t>ダンシ</t>
    </rPh>
    <rPh sb="3" eb="4">
      <t>ブ</t>
    </rPh>
    <rPh sb="5" eb="6">
      <t>ジュン</t>
    </rPh>
    <rPh sb="6" eb="8">
      <t>ユウショウ</t>
    </rPh>
    <phoneticPr fontId="3"/>
  </si>
  <si>
    <t>男子５部 準優勝</t>
    <rPh sb="0" eb="2">
      <t>ダンシ</t>
    </rPh>
    <rPh sb="3" eb="4">
      <t>ブ</t>
    </rPh>
    <rPh sb="5" eb="6">
      <t>ジュン</t>
    </rPh>
    <rPh sb="6" eb="8">
      <t>ユウショウ</t>
    </rPh>
    <phoneticPr fontId="3"/>
  </si>
  <si>
    <t>男子初心者 準優勝</t>
    <rPh sb="0" eb="2">
      <t>ダンシ</t>
    </rPh>
    <rPh sb="2" eb="5">
      <t>ショシンシャ</t>
    </rPh>
    <rPh sb="6" eb="7">
      <t>ジュン</t>
    </rPh>
    <rPh sb="7" eb="9">
      <t>ユウショウ</t>
    </rPh>
    <phoneticPr fontId="3"/>
  </si>
  <si>
    <t>女子５部 無し</t>
    <rPh sb="0" eb="2">
      <t>ジョシ</t>
    </rPh>
    <rPh sb="3" eb="4">
      <t>ブ</t>
    </rPh>
    <rPh sb="5" eb="6">
      <t>ナ</t>
    </rPh>
    <phoneticPr fontId="3"/>
  </si>
  <si>
    <t>女子３部 準優勝</t>
    <rPh sb="0" eb="2">
      <t>ジョシ</t>
    </rPh>
    <rPh sb="3" eb="4">
      <t>ブ</t>
    </rPh>
    <rPh sb="5" eb="6">
      <t>ジュン</t>
    </rPh>
    <rPh sb="6" eb="8">
      <t>ユウショウ</t>
    </rPh>
    <phoneticPr fontId="3"/>
  </si>
  <si>
    <t>TEAM BLOWIN</t>
    <phoneticPr fontId="2"/>
  </si>
  <si>
    <t>石川竜郎</t>
    <rPh sb="0" eb="2">
      <t>イシカワ</t>
    </rPh>
    <rPh sb="2" eb="4">
      <t>タツオ</t>
    </rPh>
    <phoneticPr fontId="2"/>
  </si>
  <si>
    <t>ｱｽﾃｨｽ</t>
    <phoneticPr fontId="2"/>
  </si>
  <si>
    <t>米川僚</t>
    <rPh sb="0" eb="2">
      <t>ヨネカワ</t>
    </rPh>
    <rPh sb="2" eb="3">
      <t>リョウ</t>
    </rPh>
    <phoneticPr fontId="2"/>
  </si>
  <si>
    <t>松山俊</t>
    <rPh sb="0" eb="2">
      <t>マツヤマ</t>
    </rPh>
    <rPh sb="2" eb="3">
      <t>タカシ</t>
    </rPh>
    <phoneticPr fontId="2"/>
  </si>
  <si>
    <t>Ａ'ｓ</t>
  </si>
  <si>
    <t>Ａ'ｓ</t>
    <phoneticPr fontId="2"/>
  </si>
  <si>
    <t>加地龍太</t>
    <rPh sb="0" eb="2">
      <t>カジ</t>
    </rPh>
    <rPh sb="2" eb="4">
      <t>リュウタ</t>
    </rPh>
    <phoneticPr fontId="2"/>
  </si>
  <si>
    <t>脇太翼</t>
    <rPh sb="0" eb="1">
      <t>ワキ</t>
    </rPh>
    <rPh sb="1" eb="2">
      <t>タイ</t>
    </rPh>
    <rPh sb="2" eb="3">
      <t>ツバサ</t>
    </rPh>
    <phoneticPr fontId="2"/>
  </si>
  <si>
    <t>宇田幸竜</t>
    <rPh sb="0" eb="2">
      <t>ウダ</t>
    </rPh>
    <rPh sb="2" eb="3">
      <t>サチ</t>
    </rPh>
    <rPh sb="3" eb="4">
      <t>リュウ</t>
    </rPh>
    <phoneticPr fontId="2"/>
  </si>
  <si>
    <t>今井康浩</t>
    <rPh sb="0" eb="4">
      <t>イマイ</t>
    </rPh>
    <phoneticPr fontId="2"/>
  </si>
  <si>
    <t>遠藤司</t>
    <rPh sb="0" eb="2">
      <t>エンドウ</t>
    </rPh>
    <rPh sb="2" eb="3">
      <t>ツカサ</t>
    </rPh>
    <phoneticPr fontId="2"/>
  </si>
  <si>
    <t>大王</t>
    <rPh sb="0" eb="2">
      <t>ダイオウ</t>
    </rPh>
    <phoneticPr fontId="2"/>
  </si>
  <si>
    <t>長野絢一</t>
    <rPh sb="0" eb="2">
      <t>ナガノ</t>
    </rPh>
    <rPh sb="2" eb="4">
      <t>ジュンイチ</t>
    </rPh>
    <phoneticPr fontId="2"/>
  </si>
  <si>
    <t>曽我部雅勝</t>
    <rPh sb="0" eb="3">
      <t>ソガベ</t>
    </rPh>
    <rPh sb="3" eb="5">
      <t>マサカツ</t>
    </rPh>
    <phoneticPr fontId="2"/>
  </si>
  <si>
    <t>男子３部</t>
    <rPh sb="3" eb="4">
      <t>ブ</t>
    </rPh>
    <phoneticPr fontId="2"/>
  </si>
  <si>
    <t>男子３部Ａ</t>
    <rPh sb="0" eb="2">
      <t>ダンシ</t>
    </rPh>
    <rPh sb="3" eb="4">
      <t>ブ</t>
    </rPh>
    <phoneticPr fontId="2"/>
  </si>
  <si>
    <t>男子３部Ｂ</t>
    <rPh sb="0" eb="2">
      <t>ダンシ</t>
    </rPh>
    <rPh sb="3" eb="4">
      <t>ブ</t>
    </rPh>
    <phoneticPr fontId="2"/>
  </si>
  <si>
    <t>渡邊裕哉</t>
    <rPh sb="0" eb="2">
      <t>ワタナベ</t>
    </rPh>
    <rPh sb="2" eb="4">
      <t>ユウヤ</t>
    </rPh>
    <phoneticPr fontId="2"/>
  </si>
  <si>
    <t>入川直也</t>
    <rPh sb="0" eb="2">
      <t>イリカワ</t>
    </rPh>
    <rPh sb="2" eb="4">
      <t>ナオヤ</t>
    </rPh>
    <phoneticPr fontId="2"/>
  </si>
  <si>
    <t>白川律稀</t>
    <rPh sb="0" eb="2">
      <t>シラカワ</t>
    </rPh>
    <rPh sb="2" eb="3">
      <t>リツ</t>
    </rPh>
    <rPh sb="3" eb="4">
      <t>マレ</t>
    </rPh>
    <phoneticPr fontId="2"/>
  </si>
  <si>
    <t>デュオ</t>
    <phoneticPr fontId="2"/>
  </si>
  <si>
    <t>河村颯万</t>
    <rPh sb="0" eb="2">
      <t>カワムラ</t>
    </rPh>
    <rPh sb="2" eb="3">
      <t>ソウ</t>
    </rPh>
    <rPh sb="3" eb="4">
      <t>マン</t>
    </rPh>
    <phoneticPr fontId="2"/>
  </si>
  <si>
    <t>続木正</t>
    <rPh sb="0" eb="2">
      <t>ツヅキ</t>
    </rPh>
    <rPh sb="2" eb="3">
      <t>マサ</t>
    </rPh>
    <phoneticPr fontId="2"/>
  </si>
  <si>
    <t>鈴木凱</t>
    <rPh sb="0" eb="2">
      <t>スズキ</t>
    </rPh>
    <rPh sb="2" eb="3">
      <t>ガイ</t>
    </rPh>
    <phoneticPr fontId="2"/>
  </si>
  <si>
    <t>渡邊寛幸</t>
    <rPh sb="0" eb="2">
      <t>ワタナベ</t>
    </rPh>
    <rPh sb="2" eb="4">
      <t>ヒロユキ</t>
    </rPh>
    <phoneticPr fontId="2"/>
  </si>
  <si>
    <t>小西祐介</t>
    <rPh sb="0" eb="2">
      <t>コニシ</t>
    </rPh>
    <rPh sb="2" eb="4">
      <t>ユウスケ</t>
    </rPh>
    <phoneticPr fontId="2"/>
  </si>
  <si>
    <t>森實真也</t>
    <rPh sb="0" eb="2">
      <t>モリザネ</t>
    </rPh>
    <rPh sb="2" eb="4">
      <t>シンヤ</t>
    </rPh>
    <phoneticPr fontId="2"/>
  </si>
  <si>
    <t>上分ﾊﾞﾄﾞﾐﾝﾄﾝｸﾗﾌﾞ</t>
    <rPh sb="0" eb="2">
      <t>カミブン</t>
    </rPh>
    <phoneticPr fontId="2"/>
  </si>
  <si>
    <t>男子４部</t>
    <rPh sb="0" eb="2">
      <t>ダンシ</t>
    </rPh>
    <phoneticPr fontId="2"/>
  </si>
  <si>
    <t>長野祐也</t>
    <rPh sb="0" eb="2">
      <t>ナガノ</t>
    </rPh>
    <rPh sb="2" eb="4">
      <t>ユウヤ</t>
    </rPh>
    <phoneticPr fontId="2"/>
  </si>
  <si>
    <t>石川壱斗</t>
    <rPh sb="0" eb="2">
      <t>イシカワ</t>
    </rPh>
    <rPh sb="2" eb="3">
      <t>イチ</t>
    </rPh>
    <rPh sb="3" eb="4">
      <t>ト</t>
    </rPh>
    <phoneticPr fontId="2"/>
  </si>
  <si>
    <t>ARROWS</t>
    <phoneticPr fontId="2"/>
  </si>
  <si>
    <t>大西七星</t>
    <rPh sb="0" eb="2">
      <t>オオニシ</t>
    </rPh>
    <rPh sb="2" eb="4">
      <t>ナナセ</t>
    </rPh>
    <phoneticPr fontId="2"/>
  </si>
  <si>
    <t>中橋亮介</t>
    <rPh sb="0" eb="2">
      <t>ナカハシ</t>
    </rPh>
    <rPh sb="2" eb="4">
      <t>リョウスケ</t>
    </rPh>
    <phoneticPr fontId="2"/>
  </si>
  <si>
    <t>新宮中学校</t>
    <rPh sb="0" eb="2">
      <t>シングウ</t>
    </rPh>
    <rPh sb="2" eb="5">
      <t>チュウガッコウ</t>
    </rPh>
    <phoneticPr fontId="2"/>
  </si>
  <si>
    <t>新宮中学校職員</t>
    <rPh sb="0" eb="2">
      <t>シングウ</t>
    </rPh>
    <rPh sb="2" eb="5">
      <t>チュウガッコウ</t>
    </rPh>
    <rPh sb="5" eb="7">
      <t>ショクイン</t>
    </rPh>
    <phoneticPr fontId="2"/>
  </si>
  <si>
    <t>ＩＢＣ</t>
  </si>
  <si>
    <t>ＩＢＣ</t>
    <phoneticPr fontId="2"/>
  </si>
  <si>
    <t>三木空翔</t>
    <rPh sb="0" eb="2">
      <t>ミキ</t>
    </rPh>
    <rPh sb="2" eb="3">
      <t>ソラ</t>
    </rPh>
    <rPh sb="3" eb="4">
      <t>ショウ</t>
    </rPh>
    <phoneticPr fontId="2"/>
  </si>
  <si>
    <t>續木太翔</t>
    <rPh sb="0" eb="2">
      <t>ツヅキ</t>
    </rPh>
    <rPh sb="2" eb="3">
      <t>タ</t>
    </rPh>
    <rPh sb="3" eb="4">
      <t>ショウ</t>
    </rPh>
    <phoneticPr fontId="2"/>
  </si>
  <si>
    <t>土居中学校</t>
    <rPh sb="0" eb="2">
      <t>ドイ</t>
    </rPh>
    <rPh sb="2" eb="5">
      <t>チュウガッコウ</t>
    </rPh>
    <phoneticPr fontId="2"/>
  </si>
  <si>
    <t>藤枝教悦</t>
    <rPh sb="0" eb="2">
      <t>フジエダ</t>
    </rPh>
    <rPh sb="2" eb="3">
      <t>キョウ</t>
    </rPh>
    <rPh sb="3" eb="4">
      <t>エツ</t>
    </rPh>
    <phoneticPr fontId="2"/>
  </si>
  <si>
    <t>木下泉</t>
    <rPh sb="0" eb="2">
      <t>キノシタ</t>
    </rPh>
    <rPh sb="2" eb="3">
      <t>イズミ</t>
    </rPh>
    <phoneticPr fontId="2"/>
  </si>
  <si>
    <t>森真樹</t>
    <rPh sb="0" eb="1">
      <t>モリ</t>
    </rPh>
    <rPh sb="1" eb="3">
      <t>マキ</t>
    </rPh>
    <phoneticPr fontId="2"/>
  </si>
  <si>
    <t>加藤彩</t>
    <rPh sb="0" eb="2">
      <t>カトウ</t>
    </rPh>
    <rPh sb="2" eb="3">
      <t>サイ</t>
    </rPh>
    <phoneticPr fontId="2"/>
  </si>
  <si>
    <t>B.C.fight</t>
    <phoneticPr fontId="2"/>
  </si>
  <si>
    <t>１５点３ゲーム</t>
    <rPh sb="2" eb="3">
      <t>テン</t>
    </rPh>
    <phoneticPr fontId="2"/>
  </si>
  <si>
    <t>宗次英子</t>
    <rPh sb="0" eb="2">
      <t>ムネツグ</t>
    </rPh>
    <rPh sb="2" eb="4">
      <t>エイコ</t>
    </rPh>
    <phoneticPr fontId="2"/>
  </si>
  <si>
    <t>鈴木杏奈</t>
    <rPh sb="0" eb="2">
      <t>スズキ</t>
    </rPh>
    <rPh sb="2" eb="4">
      <t>アンナ</t>
    </rPh>
    <phoneticPr fontId="2"/>
  </si>
  <si>
    <t>橋本姫奈</t>
    <rPh sb="0" eb="2">
      <t>ハシモト</t>
    </rPh>
    <rPh sb="2" eb="4">
      <t>ヒナ</t>
    </rPh>
    <phoneticPr fontId="2"/>
  </si>
  <si>
    <t>髙橋七海</t>
    <rPh sb="0" eb="2">
      <t>タカハシ</t>
    </rPh>
    <rPh sb="2" eb="4">
      <t>ナナミ</t>
    </rPh>
    <phoneticPr fontId="2"/>
  </si>
  <si>
    <t>山内萌里</t>
    <rPh sb="0" eb="2">
      <t>ヤマウチ</t>
    </rPh>
    <rPh sb="2" eb="4">
      <t>モエリ</t>
    </rPh>
    <phoneticPr fontId="2"/>
  </si>
  <si>
    <t>岸幸子</t>
    <rPh sb="0" eb="1">
      <t>キシ</t>
    </rPh>
    <rPh sb="1" eb="3">
      <t>サチコ</t>
    </rPh>
    <phoneticPr fontId="2"/>
  </si>
  <si>
    <t>佐古ひかり</t>
    <rPh sb="0" eb="1">
      <t>サ</t>
    </rPh>
    <rPh sb="1" eb="2">
      <t>フル</t>
    </rPh>
    <phoneticPr fontId="2"/>
  </si>
  <si>
    <t>鈴木琴</t>
    <rPh sb="0" eb="2">
      <t>スズキ</t>
    </rPh>
    <rPh sb="2" eb="3">
      <t>コト</t>
    </rPh>
    <phoneticPr fontId="2"/>
  </si>
  <si>
    <t>山本響</t>
    <rPh sb="0" eb="2">
      <t>ヤマモト</t>
    </rPh>
    <rPh sb="2" eb="3">
      <t>ヒビキ</t>
    </rPh>
    <phoneticPr fontId="2"/>
  </si>
  <si>
    <t>野村優莉</t>
    <rPh sb="0" eb="2">
      <t>ノムラ</t>
    </rPh>
    <rPh sb="2" eb="3">
      <t>ユウ</t>
    </rPh>
    <rPh sb="3" eb="4">
      <t>リ</t>
    </rPh>
    <phoneticPr fontId="2"/>
  </si>
  <si>
    <t>石川瑞夏</t>
    <rPh sb="0" eb="2">
      <t>イシカワ</t>
    </rPh>
    <rPh sb="2" eb="3">
      <t>ズイ</t>
    </rPh>
    <rPh sb="3" eb="4">
      <t>ナツ</t>
    </rPh>
    <phoneticPr fontId="2"/>
  </si>
  <si>
    <t>眞鍋小春</t>
    <rPh sb="0" eb="2">
      <t>マナベ</t>
    </rPh>
    <rPh sb="2" eb="4">
      <t>コハル</t>
    </rPh>
    <phoneticPr fontId="2"/>
  </si>
  <si>
    <t>３部</t>
    <rPh sb="1" eb="2">
      <t>ブ</t>
    </rPh>
    <phoneticPr fontId="2"/>
  </si>
  <si>
    <t>3部</t>
    <rPh sb="1" eb="2">
      <t>ブ</t>
    </rPh>
    <phoneticPr fontId="2"/>
  </si>
  <si>
    <t>４部</t>
    <rPh sb="1" eb="2">
      <t>ブ</t>
    </rPh>
    <phoneticPr fontId="2"/>
  </si>
  <si>
    <t>女子３部・４部</t>
    <rPh sb="0" eb="2">
      <t>ジョシ</t>
    </rPh>
    <rPh sb="3" eb="4">
      <t>ブ</t>
    </rPh>
    <rPh sb="6" eb="7">
      <t>ブ</t>
    </rPh>
    <phoneticPr fontId="2"/>
  </si>
  <si>
    <t>男子５部・初心者</t>
    <rPh sb="3" eb="4">
      <t>ブ</t>
    </rPh>
    <rPh sb="5" eb="8">
      <t>ショシンシャ</t>
    </rPh>
    <phoneticPr fontId="2"/>
  </si>
  <si>
    <t>初心者</t>
    <rPh sb="0" eb="3">
      <t>ショシンシャ</t>
    </rPh>
    <phoneticPr fontId="2"/>
  </si>
  <si>
    <t>５部</t>
    <rPh sb="1" eb="2">
      <t>ブ</t>
    </rPh>
    <phoneticPr fontId="2"/>
  </si>
  <si>
    <t>大西右恭</t>
  </si>
  <si>
    <t>女子３・４部</t>
    <rPh sb="0" eb="2">
      <t>ジョシ</t>
    </rPh>
    <phoneticPr fontId="2"/>
  </si>
  <si>
    <t>男子５部･初心者</t>
    <rPh sb="0" eb="2">
      <t>ダンシ</t>
    </rPh>
    <rPh sb="3" eb="4">
      <t>ブ</t>
    </rPh>
    <rPh sb="5" eb="8">
      <t>ショシンシャ</t>
    </rPh>
    <phoneticPr fontId="3"/>
  </si>
  <si>
    <t xml:space="preserve">   ・期　　日        平成２９年１１月５日</t>
    <rPh sb="4" eb="5">
      <t>キ</t>
    </rPh>
    <rPh sb="7" eb="8">
      <t>ヒ</t>
    </rPh>
    <rPh sb="16" eb="18">
      <t>ヘイセイ</t>
    </rPh>
    <rPh sb="20" eb="21">
      <t>ネン</t>
    </rPh>
    <rPh sb="23" eb="24">
      <t>ガツ</t>
    </rPh>
    <rPh sb="25" eb="26">
      <t>ヒ</t>
    </rPh>
    <phoneticPr fontId="3"/>
  </si>
  <si>
    <r>
      <t xml:space="preserve">   ・参加人数　　　　</t>
    </r>
    <r>
      <rPr>
        <u/>
        <sz val="14"/>
        <rFont val="ＭＳ 明朝"/>
        <family val="1"/>
        <charset val="128"/>
      </rPr>
      <t>７２名</t>
    </r>
    <rPh sb="4" eb="5">
      <t>サン</t>
    </rPh>
    <rPh sb="5" eb="6">
      <t>カ</t>
    </rPh>
    <rPh sb="6" eb="7">
      <t>ジン</t>
    </rPh>
    <rPh sb="7" eb="8">
      <t>カズ</t>
    </rPh>
    <rPh sb="14" eb="15">
      <t>メイ</t>
    </rPh>
    <phoneticPr fontId="3"/>
  </si>
  <si>
    <t>赤崎翔太</t>
  </si>
  <si>
    <t>－</t>
  </si>
  <si>
    <t>－</t>
    <phoneticPr fontId="3"/>
  </si>
  <si>
    <t>1</t>
    <phoneticPr fontId="2"/>
  </si>
  <si>
    <t>5</t>
    <phoneticPr fontId="2"/>
  </si>
  <si>
    <t>女子４部準優勝</t>
    <rPh sb="0" eb="2">
      <t>ジョシ</t>
    </rPh>
    <rPh sb="3" eb="4">
      <t>ブ</t>
    </rPh>
    <rPh sb="4" eb="5">
      <t>ジュン</t>
    </rPh>
    <rPh sb="5" eb="7">
      <t>ユウショウ</t>
    </rPh>
    <phoneticPr fontId="3"/>
  </si>
  <si>
    <t>女子３部準優勝</t>
    <rPh sb="0" eb="2">
      <t>ジョシ</t>
    </rPh>
    <rPh sb="3" eb="4">
      <t>ブ</t>
    </rPh>
    <rPh sb="4" eb="5">
      <t>ジュン</t>
    </rPh>
    <rPh sb="5" eb="7">
      <t>ユウショウ</t>
    </rPh>
    <phoneticPr fontId="3"/>
  </si>
  <si>
    <t>2</t>
    <phoneticPr fontId="2"/>
  </si>
  <si>
    <t>3</t>
    <phoneticPr fontId="2"/>
  </si>
  <si>
    <t>4</t>
    <phoneticPr fontId="2"/>
  </si>
  <si>
    <t>6</t>
    <phoneticPr fontId="2"/>
  </si>
  <si>
    <t>7</t>
    <phoneticPr fontId="2"/>
  </si>
  <si>
    <t>備考欄</t>
    <rPh sb="0" eb="2">
      <t>ビコウ</t>
    </rPh>
    <rPh sb="2" eb="3">
      <t>ラン</t>
    </rPh>
    <phoneticPr fontId="3"/>
  </si>
  <si>
    <t>女子総合優勝（３部）</t>
    <rPh sb="0" eb="2">
      <t>ジョシ</t>
    </rPh>
    <rPh sb="2" eb="4">
      <t>ソウゴウ</t>
    </rPh>
    <rPh sb="4" eb="6">
      <t>ユウショウ</t>
    </rPh>
    <rPh sb="8" eb="9">
      <t>ブ</t>
    </rPh>
    <phoneticPr fontId="3"/>
  </si>
  <si>
    <t>女子２部 無し</t>
    <rPh sb="0" eb="2">
      <t>ジョシ</t>
    </rPh>
    <rPh sb="3" eb="4">
      <t>ブ</t>
    </rPh>
    <rPh sb="5" eb="6">
      <t>ナ</t>
    </rPh>
    <phoneticPr fontId="3"/>
  </si>
  <si>
    <t>女子４部</t>
    <rPh sb="0" eb="2">
      <t>ジョシ</t>
    </rPh>
    <rPh sb="3" eb="4">
      <t>ブ</t>
    </rPh>
    <phoneticPr fontId="3"/>
  </si>
  <si>
    <t>女子４部 準優勝</t>
    <rPh sb="0" eb="2">
      <t>ジョシ</t>
    </rPh>
    <rPh sb="3" eb="4">
      <t>ブ</t>
    </rPh>
    <rPh sb="5" eb="6">
      <t>ジュン</t>
    </rPh>
    <rPh sb="6" eb="8">
      <t>ユウショウ</t>
    </rPh>
    <phoneticPr fontId="3"/>
  </si>
  <si>
    <t>女子初心者 無し</t>
    <rPh sb="0" eb="2">
      <t>ジョシ</t>
    </rPh>
    <rPh sb="2" eb="5">
      <t>ショシンシャ</t>
    </rPh>
    <rPh sb="6" eb="7">
      <t>ナ</t>
    </rPh>
    <phoneticPr fontId="3"/>
  </si>
  <si>
    <t>－</t>
    <phoneticPr fontId="2"/>
  </si>
  <si>
    <t>第１２回市民スポーツ祭バドミントン大会結果　H29.11.5（日）参加者数　72名</t>
    <rPh sb="0" eb="1">
      <t>ダイ</t>
    </rPh>
    <rPh sb="3" eb="4">
      <t>カイ</t>
    </rPh>
    <rPh sb="4" eb="6">
      <t>シミン</t>
    </rPh>
    <rPh sb="10" eb="11">
      <t>サイ</t>
    </rPh>
    <rPh sb="17" eb="19">
      <t>タイカイ</t>
    </rPh>
    <rPh sb="19" eb="21">
      <t>ケッカ</t>
    </rPh>
    <rPh sb="31" eb="32">
      <t>ヒ</t>
    </rPh>
    <rPh sb="33" eb="36">
      <t>サンカシャ</t>
    </rPh>
    <rPh sb="36" eb="37">
      <t>スウ</t>
    </rPh>
    <rPh sb="40" eb="41">
      <t>メイ</t>
    </rPh>
    <phoneticPr fontId="3"/>
  </si>
  <si>
    <t>15:30頃には全て終了。</t>
    <rPh sb="5" eb="6">
      <t>コロ</t>
    </rPh>
    <rPh sb="8" eb="9">
      <t>スベ</t>
    </rPh>
    <rPh sb="10" eb="12">
      <t>シュウリョウ</t>
    </rPh>
    <phoneticPr fontId="2"/>
  </si>
  <si>
    <t>加地さん本部席応援あり（終日）。助かった。</t>
    <rPh sb="0" eb="2">
      <t>カジ</t>
    </rPh>
    <rPh sb="4" eb="6">
      <t>ホンブ</t>
    </rPh>
    <rPh sb="6" eb="7">
      <t>セキ</t>
    </rPh>
    <rPh sb="7" eb="9">
      <t>オウエン</t>
    </rPh>
    <rPh sb="12" eb="14">
      <t>シュウジツ</t>
    </rPh>
    <rPh sb="16" eb="17">
      <t>タス</t>
    </rPh>
    <phoneticPr fontId="2"/>
  </si>
  <si>
    <t>石村雅俊</t>
    <phoneticPr fontId="2"/>
  </si>
  <si>
    <t>タイム</t>
    <phoneticPr fontId="2"/>
  </si>
  <si>
    <t>決勝トーナメントが少なく、本部は比較的落ち着いていた。</t>
    <rPh sb="0" eb="2">
      <t>ケッショウ</t>
    </rPh>
    <rPh sb="9" eb="10">
      <t>スク</t>
    </rPh>
    <rPh sb="13" eb="15">
      <t>ホンブ</t>
    </rPh>
    <rPh sb="16" eb="19">
      <t>ヒカクテキ</t>
    </rPh>
    <rPh sb="19" eb="20">
      <t>オ</t>
    </rPh>
    <rPh sb="21" eb="22">
      <t>ツ</t>
    </rPh>
    <phoneticPr fontId="2"/>
  </si>
  <si>
    <t>賞状の準備に時間を要した。プリンターが古すぎて給紙ができない。（15年？）</t>
    <rPh sb="0" eb="2">
      <t>ショウジョウ</t>
    </rPh>
    <rPh sb="3" eb="5">
      <t>ジュンビ</t>
    </rPh>
    <rPh sb="6" eb="8">
      <t>ジカン</t>
    </rPh>
    <rPh sb="9" eb="10">
      <t>ヨウ</t>
    </rPh>
    <rPh sb="19" eb="20">
      <t>フル</t>
    </rPh>
    <rPh sb="23" eb="25">
      <t>キュウシ</t>
    </rPh>
    <rPh sb="34" eb="35">
      <t>ネン</t>
    </rPh>
    <phoneticPr fontId="2"/>
  </si>
  <si>
    <t>コツが必要だが、試合中にはどうにもならない。</t>
    <rPh sb="3" eb="5">
      <t>ヒツヨウ</t>
    </rPh>
    <rPh sb="8" eb="10">
      <t>シアイ</t>
    </rPh>
    <rPh sb="10" eb="11">
      <t>チュウ</t>
    </rPh>
    <phoneticPr fontId="2"/>
  </si>
  <si>
    <t>中学生、高校生、他が練習。16:30頃には片付けも終了し、スタッフは解散。</t>
    <rPh sb="0" eb="3">
      <t>チュウガクセイ</t>
    </rPh>
    <rPh sb="4" eb="7">
      <t>コウコウセイ</t>
    </rPh>
    <rPh sb="8" eb="9">
      <t>タ</t>
    </rPh>
    <rPh sb="10" eb="12">
      <t>レンシュウ</t>
    </rPh>
    <rPh sb="18" eb="19">
      <t>コロ</t>
    </rPh>
    <rPh sb="21" eb="23">
      <t>カタヅ</t>
    </rPh>
    <rPh sb="25" eb="27">
      <t>シュウリョウ</t>
    </rPh>
    <rPh sb="34" eb="36">
      <t>カイサン</t>
    </rPh>
    <phoneticPr fontId="2"/>
  </si>
  <si>
    <t>審判に慣れておらずゲームを数分中断する事例があった。参加条件に加えたい。　　以上</t>
    <rPh sb="0" eb="2">
      <t>シンパン</t>
    </rPh>
    <rPh sb="3" eb="4">
      <t>ナ</t>
    </rPh>
    <rPh sb="13" eb="15">
      <t>スウフン</t>
    </rPh>
    <rPh sb="15" eb="17">
      <t>チュウダン</t>
    </rPh>
    <rPh sb="19" eb="21">
      <t>ジレイ</t>
    </rPh>
    <rPh sb="26" eb="28">
      <t>サンカ</t>
    </rPh>
    <rPh sb="28" eb="30">
      <t>ジョウケン</t>
    </rPh>
    <rPh sb="31" eb="32">
      <t>クワ</t>
    </rPh>
    <rPh sb="38" eb="40">
      <t>イジョウ</t>
    </rPh>
    <phoneticPr fontId="2"/>
  </si>
  <si>
    <t>21点3ゲーム</t>
    <rPh sb="2" eb="3">
      <t>テン</t>
    </rPh>
    <phoneticPr fontId="2"/>
  </si>
  <si>
    <t>男子５部と初心者は少ないため、リーグ戦は一緒に実施。</t>
    <rPh sb="0" eb="2">
      <t>ダンシ</t>
    </rPh>
    <rPh sb="3" eb="4">
      <t>ブ</t>
    </rPh>
    <rPh sb="5" eb="8">
      <t>ショシンシャ</t>
    </rPh>
    <rPh sb="9" eb="10">
      <t>スク</t>
    </rPh>
    <rPh sb="18" eb="19">
      <t>セン</t>
    </rPh>
    <rPh sb="20" eb="22">
      <t>イッショ</t>
    </rPh>
    <rPh sb="23" eb="25">
      <t>ジッシ</t>
    </rPh>
    <phoneticPr fontId="2"/>
  </si>
  <si>
    <t>初心者直接対決の勝者が、初心者優勝とした。</t>
    <rPh sb="0" eb="3">
      <t>ショシンシャ</t>
    </rPh>
    <rPh sb="3" eb="5">
      <t>チョクセツ</t>
    </rPh>
    <rPh sb="5" eb="7">
      <t>タイケツ</t>
    </rPh>
    <rPh sb="8" eb="10">
      <t>ショウシャ</t>
    </rPh>
    <rPh sb="12" eb="15">
      <t>ショシンシャ</t>
    </rPh>
    <rPh sb="15" eb="17">
      <t>ユウショウ</t>
    </rPh>
    <phoneticPr fontId="2"/>
  </si>
  <si>
    <t>５部はリーグ戦の上位者から順に、優勝と準優勝を決定。</t>
    <rPh sb="1" eb="2">
      <t>ブ</t>
    </rPh>
    <rPh sb="6" eb="7">
      <t>セン</t>
    </rPh>
    <rPh sb="8" eb="11">
      <t>ジョウイシャ</t>
    </rPh>
    <rPh sb="13" eb="14">
      <t>ジュン</t>
    </rPh>
    <rPh sb="16" eb="18">
      <t>ユウショウ</t>
    </rPh>
    <rPh sb="19" eb="22">
      <t>ジュンユウショウ</t>
    </rPh>
    <rPh sb="23" eb="25">
      <t>ケッテイ</t>
    </rPh>
    <phoneticPr fontId="2"/>
  </si>
  <si>
    <t>女子３部が少ないため、リーグ戦は一緒に実施。</t>
    <rPh sb="0" eb="2">
      <t>ジョシ</t>
    </rPh>
    <rPh sb="3" eb="4">
      <t>ブ</t>
    </rPh>
    <rPh sb="5" eb="6">
      <t>スク</t>
    </rPh>
    <rPh sb="14" eb="15">
      <t>セン</t>
    </rPh>
    <rPh sb="16" eb="18">
      <t>イッショ</t>
    </rPh>
    <rPh sb="19" eb="21">
      <t>ジッシ</t>
    </rPh>
    <phoneticPr fontId="2"/>
  </si>
  <si>
    <t>３部直接対決の勝者が、３部優勝とした。</t>
    <rPh sb="1" eb="2">
      <t>ブ</t>
    </rPh>
    <rPh sb="2" eb="4">
      <t>チョクセツ</t>
    </rPh>
    <rPh sb="4" eb="6">
      <t>タイケツ</t>
    </rPh>
    <rPh sb="7" eb="9">
      <t>ショウシャ</t>
    </rPh>
    <rPh sb="12" eb="13">
      <t>ブ</t>
    </rPh>
    <rPh sb="13" eb="15">
      <t>ユウショウ</t>
    </rPh>
    <phoneticPr fontId="2"/>
  </si>
  <si>
    <t>４部はリーグ戦の上位者から順に、優勝と準優勝を決定。</t>
    <rPh sb="1" eb="2">
      <t>ブ</t>
    </rPh>
    <rPh sb="6" eb="7">
      <t>セン</t>
    </rPh>
    <rPh sb="8" eb="11">
      <t>ジョウイシャ</t>
    </rPh>
    <rPh sb="13" eb="14">
      <t>ジュン</t>
    </rPh>
    <rPh sb="16" eb="18">
      <t>ユウショウ</t>
    </rPh>
    <rPh sb="19" eb="22">
      <t>ジュンユウショウ</t>
    </rPh>
    <rPh sb="23" eb="25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</si>
</sst>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(&quot;@&quot;)&quot;"/>
    <numFmt numFmtId="177" formatCode="\-"/>
    <numFmt numFmtId="178" formatCode="&quot;&quot;@&quot;位&quot;"/>
    <numFmt numFmtId="179" formatCode="&quot;(&quot;&quot;)&quot;"/>
  </numFmts>
  <fonts count="77">
    <font>
      <sz val="11"/>
      <name val="ＭＳ ゴシック"/>
      <family val="3"/>
      <charset val="128"/>
    </font>
    <font>
      <sz val="11"/>
      <name val="標準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color indexed="8"/>
      <name val="HG丸ｺﾞｼｯｸM-PRO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b/>
      <sz val="24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HG丸ｺﾞｼｯｸM-PRO"/>
      <family val="3"/>
      <charset val="128"/>
    </font>
    <font>
      <b/>
      <sz val="2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8"/>
      <color theme="1"/>
      <name val="HG丸ｺﾞｼｯｸM-PRO"/>
      <family val="3"/>
      <charset val="128"/>
    </font>
    <font>
      <sz val="7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indexed="8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theme="1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</borders>
  <cellStyleXfs count="54">
    <xf numFmtId="0" fontId="0" fillId="0" borderId="0" applyBorder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36" fillId="0" borderId="0" applyBorder="0"/>
    <xf numFmtId="0" fontId="7" fillId="0" borderId="0">
      <alignment vertical="center"/>
    </xf>
    <xf numFmtId="0" fontId="7" fillId="0" borderId="0"/>
    <xf numFmtId="0" fontId="36" fillId="0" borderId="0" applyBorder="0"/>
    <xf numFmtId="0" fontId="44" fillId="0" borderId="0">
      <alignment vertical="center"/>
    </xf>
    <xf numFmtId="0" fontId="36" fillId="0" borderId="0" applyBorder="0"/>
    <xf numFmtId="0" fontId="7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542">
    <xf numFmtId="0" fontId="0" fillId="0" borderId="0" xfId="0"/>
    <xf numFmtId="0" fontId="31" fillId="24" borderId="0" xfId="52" applyFont="1" applyFill="1">
      <alignment vertical="center"/>
    </xf>
    <xf numFmtId="0" fontId="31" fillId="0" borderId="0" xfId="52" applyFont="1">
      <alignment vertical="center"/>
    </xf>
    <xf numFmtId="0" fontId="32" fillId="24" borderId="0" xfId="52" applyFont="1" applyFill="1" applyAlignment="1">
      <alignment horizontal="left" vertical="center"/>
    </xf>
    <xf numFmtId="0" fontId="33" fillId="24" borderId="0" xfId="52" applyFont="1" applyFill="1" applyAlignment="1">
      <alignment horizontal="center" vertical="center"/>
    </xf>
    <xf numFmtId="0" fontId="33" fillId="24" borderId="0" xfId="52" applyFont="1" applyFill="1" applyAlignment="1">
      <alignment horizontal="left" vertical="center"/>
    </xf>
    <xf numFmtId="0" fontId="32" fillId="24" borderId="0" xfId="52" applyFont="1" applyFill="1" applyAlignment="1">
      <alignment vertical="center"/>
    </xf>
    <xf numFmtId="0" fontId="34" fillId="24" borderId="0" xfId="52" applyFont="1" applyFill="1">
      <alignment vertical="center"/>
    </xf>
    <xf numFmtId="0" fontId="34" fillId="24" borderId="0" xfId="52" quotePrefix="1" applyFont="1" applyFill="1">
      <alignment vertical="center"/>
    </xf>
    <xf numFmtId="0" fontId="34" fillId="24" borderId="0" xfId="52" applyFont="1" applyFill="1" applyAlignment="1">
      <alignment vertical="center"/>
    </xf>
    <xf numFmtId="0" fontId="31" fillId="24" borderId="11" xfId="52" applyFont="1" applyFill="1" applyBorder="1" applyAlignment="1">
      <alignment vertical="center" shrinkToFit="1"/>
    </xf>
    <xf numFmtId="0" fontId="31" fillId="24" borderId="11" xfId="52" applyFont="1" applyFill="1" applyBorder="1" applyAlignment="1">
      <alignment horizontal="center" vertical="center" shrinkToFit="1"/>
    </xf>
    <xf numFmtId="0" fontId="31" fillId="24" borderId="12" xfId="52" applyFont="1" applyFill="1" applyBorder="1" applyAlignment="1">
      <alignment horizontal="center" vertical="center" shrinkToFit="1"/>
    </xf>
    <xf numFmtId="0" fontId="31" fillId="24" borderId="13" xfId="52" applyFont="1" applyFill="1" applyBorder="1" applyAlignment="1">
      <alignment horizontal="center" vertical="center" shrinkToFit="1"/>
    </xf>
    <xf numFmtId="0" fontId="31" fillId="24" borderId="0" xfId="52" applyFont="1" applyFill="1" applyAlignment="1">
      <alignment vertical="center" shrinkToFit="1"/>
    </xf>
    <xf numFmtId="0" fontId="31" fillId="24" borderId="14" xfId="52" applyFont="1" applyFill="1" applyBorder="1" applyAlignment="1">
      <alignment horizontal="center" vertical="center" shrinkToFit="1"/>
    </xf>
    <xf numFmtId="0" fontId="28" fillId="24" borderId="15" xfId="46" applyFont="1" applyFill="1" applyBorder="1" applyAlignment="1">
      <alignment shrinkToFit="1"/>
    </xf>
    <xf numFmtId="0" fontId="28" fillId="24" borderId="16" xfId="46" applyFont="1" applyFill="1" applyBorder="1" applyAlignment="1">
      <alignment shrinkToFit="1"/>
    </xf>
    <xf numFmtId="38" fontId="28" fillId="24" borderId="16" xfId="34" applyFont="1" applyFill="1" applyBorder="1" applyAlignment="1">
      <alignment shrinkToFit="1"/>
    </xf>
    <xf numFmtId="38" fontId="28" fillId="24" borderId="17" xfId="34" applyFont="1" applyFill="1" applyBorder="1" applyAlignment="1">
      <alignment shrinkToFit="1"/>
    </xf>
    <xf numFmtId="0" fontId="28" fillId="0" borderId="16" xfId="46" applyFont="1" applyFill="1" applyBorder="1" applyAlignment="1">
      <alignment shrinkToFit="1"/>
    </xf>
    <xf numFmtId="0" fontId="28" fillId="24" borderId="17" xfId="46" applyFont="1" applyFill="1" applyBorder="1" applyAlignment="1">
      <alignment shrinkToFit="1"/>
    </xf>
    <xf numFmtId="0" fontId="4" fillId="24" borderId="0" xfId="46" applyFont="1" applyFill="1" applyAlignment="1">
      <alignment vertical="center"/>
    </xf>
    <xf numFmtId="38" fontId="26" fillId="24" borderId="18" xfId="34" applyFont="1" applyFill="1" applyBorder="1" applyAlignment="1">
      <alignment horizontal="right" vertical="center" shrinkToFit="1"/>
    </xf>
    <xf numFmtId="38" fontId="26" fillId="24" borderId="19" xfId="34" applyFont="1" applyFill="1" applyBorder="1" applyAlignment="1">
      <alignment horizontal="right" vertical="center" shrinkToFit="1"/>
    </xf>
    <xf numFmtId="38" fontId="26" fillId="24" borderId="20" xfId="34" applyFont="1" applyFill="1" applyBorder="1" applyAlignment="1">
      <alignment horizontal="right" vertical="center" shrinkToFit="1"/>
    </xf>
    <xf numFmtId="0" fontId="5" fillId="24" borderId="19" xfId="46" applyFont="1" applyFill="1" applyBorder="1" applyAlignment="1">
      <alignment vertical="center" shrinkToFit="1"/>
    </xf>
    <xf numFmtId="177" fontId="5" fillId="24" borderId="19" xfId="46" applyNumberFormat="1" applyFont="1" applyFill="1" applyBorder="1" applyAlignment="1">
      <alignment horizontal="left" vertical="center" shrinkToFit="1"/>
    </xf>
    <xf numFmtId="0" fontId="5" fillId="24" borderId="21" xfId="46" applyFont="1" applyFill="1" applyBorder="1" applyAlignment="1">
      <alignment vertical="center" shrinkToFit="1"/>
    </xf>
    <xf numFmtId="0" fontId="5" fillId="24" borderId="20" xfId="46" applyFont="1" applyFill="1" applyBorder="1" applyAlignment="1">
      <alignment vertical="center" shrinkToFit="1"/>
    </xf>
    <xf numFmtId="0" fontId="28" fillId="24" borderId="22" xfId="46" applyFont="1" applyFill="1" applyBorder="1" applyAlignment="1">
      <alignment shrinkToFit="1"/>
    </xf>
    <xf numFmtId="0" fontId="28" fillId="24" borderId="0" xfId="46" applyFont="1" applyFill="1" applyBorder="1" applyAlignment="1">
      <alignment shrinkToFit="1"/>
    </xf>
    <xf numFmtId="38" fontId="28" fillId="24" borderId="0" xfId="34" applyFont="1" applyFill="1" applyBorder="1" applyAlignment="1">
      <alignment shrinkToFit="1"/>
    </xf>
    <xf numFmtId="38" fontId="28" fillId="24" borderId="23" xfId="34" applyFont="1" applyFill="1" applyBorder="1" applyAlignment="1">
      <alignment shrinkToFit="1"/>
    </xf>
    <xf numFmtId="0" fontId="28" fillId="0" borderId="0" xfId="46" applyFont="1" applyFill="1" applyBorder="1" applyAlignment="1">
      <alignment shrinkToFit="1"/>
    </xf>
    <xf numFmtId="0" fontId="28" fillId="24" borderId="23" xfId="46" applyFont="1" applyFill="1" applyBorder="1" applyAlignment="1">
      <alignment shrinkToFit="1"/>
    </xf>
    <xf numFmtId="0" fontId="5" fillId="24" borderId="0" xfId="46" applyFont="1" applyFill="1" applyBorder="1" applyAlignment="1">
      <alignment vertical="center" shrinkToFit="1"/>
    </xf>
    <xf numFmtId="177" fontId="5" fillId="24" borderId="0" xfId="46" applyNumberFormat="1" applyFont="1" applyFill="1" applyBorder="1" applyAlignment="1">
      <alignment horizontal="left" vertical="center" shrinkToFit="1"/>
    </xf>
    <xf numFmtId="0" fontId="5" fillId="24" borderId="24" xfId="46" applyFont="1" applyFill="1" applyBorder="1" applyAlignment="1">
      <alignment vertical="center" shrinkToFit="1"/>
    </xf>
    <xf numFmtId="0" fontId="5" fillId="24" borderId="25" xfId="46" applyFont="1" applyFill="1" applyBorder="1" applyAlignment="1">
      <alignment vertical="center" shrinkToFit="1"/>
    </xf>
    <xf numFmtId="0" fontId="28" fillId="24" borderId="26" xfId="46" applyFont="1" applyFill="1" applyBorder="1" applyAlignment="1">
      <alignment shrinkToFit="1"/>
    </xf>
    <xf numFmtId="38" fontId="28" fillId="24" borderId="27" xfId="34" applyFont="1" applyFill="1" applyBorder="1" applyAlignment="1">
      <alignment shrinkToFit="1"/>
    </xf>
    <xf numFmtId="38" fontId="28" fillId="24" borderId="28" xfId="34" applyFont="1" applyFill="1" applyBorder="1" applyAlignment="1">
      <alignment shrinkToFit="1"/>
    </xf>
    <xf numFmtId="0" fontId="5" fillId="24" borderId="30" xfId="46" applyFont="1" applyFill="1" applyBorder="1" applyAlignment="1">
      <alignment vertical="center" shrinkToFit="1"/>
    </xf>
    <xf numFmtId="0" fontId="5" fillId="24" borderId="31" xfId="46" applyFont="1" applyFill="1" applyBorder="1" applyAlignment="1">
      <alignment vertical="center" shrinkToFit="1"/>
    </xf>
    <xf numFmtId="177" fontId="5" fillId="24" borderId="31" xfId="46" applyNumberFormat="1" applyFont="1" applyFill="1" applyBorder="1" applyAlignment="1">
      <alignment horizontal="left" vertical="center" shrinkToFit="1"/>
    </xf>
    <xf numFmtId="0" fontId="5" fillId="24" borderId="32" xfId="46" applyFont="1" applyFill="1" applyBorder="1" applyAlignment="1">
      <alignment vertical="center" shrinkToFit="1"/>
    </xf>
    <xf numFmtId="38" fontId="26" fillId="24" borderId="10" xfId="34" applyFont="1" applyFill="1" applyBorder="1" applyAlignment="1">
      <alignment horizontal="right" vertical="center" shrinkToFit="1"/>
    </xf>
    <xf numFmtId="38" fontId="26" fillId="24" borderId="0" xfId="34" applyFont="1" applyFill="1" applyBorder="1" applyAlignment="1">
      <alignment horizontal="right" vertical="center" shrinkToFit="1"/>
    </xf>
    <xf numFmtId="38" fontId="26" fillId="24" borderId="25" xfId="34" applyFont="1" applyFill="1" applyBorder="1" applyAlignment="1">
      <alignment horizontal="right" vertical="center" shrinkToFit="1"/>
    </xf>
    <xf numFmtId="0" fontId="5" fillId="25" borderId="0" xfId="46" applyFont="1" applyFill="1" applyBorder="1" applyAlignment="1">
      <alignment horizontal="left" vertical="center" shrinkToFit="1"/>
    </xf>
    <xf numFmtId="0" fontId="5" fillId="25" borderId="24" xfId="46" applyFont="1" applyFill="1" applyBorder="1" applyAlignment="1">
      <alignment horizontal="right" vertical="center" shrinkToFit="1"/>
    </xf>
    <xf numFmtId="0" fontId="28" fillId="24" borderId="27" xfId="46" applyFont="1" applyFill="1" applyBorder="1" applyAlignment="1">
      <alignment shrinkToFit="1"/>
    </xf>
    <xf numFmtId="0" fontId="28" fillId="0" borderId="27" xfId="46" applyFont="1" applyFill="1" applyBorder="1" applyAlignment="1">
      <alignment shrinkToFit="1"/>
    </xf>
    <xf numFmtId="0" fontId="28" fillId="24" borderId="28" xfId="46" applyFont="1" applyFill="1" applyBorder="1" applyAlignment="1">
      <alignment shrinkToFit="1"/>
    </xf>
    <xf numFmtId="0" fontId="5" fillId="25" borderId="31" xfId="46" applyFont="1" applyFill="1" applyBorder="1" applyAlignment="1">
      <alignment horizontal="left" vertical="center" shrinkToFit="1"/>
    </xf>
    <xf numFmtId="0" fontId="5" fillId="25" borderId="32" xfId="46" applyFont="1" applyFill="1" applyBorder="1" applyAlignment="1">
      <alignment horizontal="right" vertical="center" shrinkToFit="1"/>
    </xf>
    <xf numFmtId="0" fontId="5" fillId="24" borderId="35" xfId="46" applyFont="1" applyFill="1" applyBorder="1" applyAlignment="1">
      <alignment vertical="center" shrinkToFit="1"/>
    </xf>
    <xf numFmtId="0" fontId="5" fillId="25" borderId="33" xfId="46" applyFont="1" applyFill="1" applyBorder="1" applyAlignment="1">
      <alignment horizontal="left" vertical="center" shrinkToFit="1"/>
    </xf>
    <xf numFmtId="177" fontId="5" fillId="24" borderId="33" xfId="46" applyNumberFormat="1" applyFont="1" applyFill="1" applyBorder="1" applyAlignment="1">
      <alignment horizontal="left" vertical="center" shrinkToFit="1"/>
    </xf>
    <xf numFmtId="0" fontId="5" fillId="25" borderId="34" xfId="46" applyFont="1" applyFill="1" applyBorder="1" applyAlignment="1">
      <alignment horizontal="right" vertical="center" shrinkToFit="1"/>
    </xf>
    <xf numFmtId="0" fontId="5" fillId="25" borderId="33" xfId="46" applyFont="1" applyFill="1" applyBorder="1" applyAlignment="1">
      <alignment vertical="center" shrinkToFit="1"/>
    </xf>
    <xf numFmtId="0" fontId="5" fillId="25" borderId="34" xfId="46" applyFont="1" applyFill="1" applyBorder="1" applyAlignment="1">
      <alignment vertical="center" shrinkToFit="1"/>
    </xf>
    <xf numFmtId="0" fontId="5" fillId="24" borderId="33" xfId="46" applyFont="1" applyFill="1" applyBorder="1" applyAlignment="1">
      <alignment horizontal="center" vertical="center" shrinkToFit="1"/>
    </xf>
    <xf numFmtId="0" fontId="5" fillId="25" borderId="24" xfId="46" applyFont="1" applyFill="1" applyBorder="1" applyAlignment="1">
      <alignment horizontal="left" vertical="center" shrinkToFit="1"/>
    </xf>
    <xf numFmtId="0" fontId="27" fillId="24" borderId="25" xfId="46" applyFont="1" applyFill="1" applyBorder="1" applyAlignment="1">
      <alignment horizontal="center" vertical="center" shrinkToFit="1"/>
    </xf>
    <xf numFmtId="0" fontId="5" fillId="25" borderId="34" xfId="46" applyFont="1" applyFill="1" applyBorder="1" applyAlignment="1">
      <alignment horizontal="center" vertical="center" shrinkToFit="1"/>
    </xf>
    <xf numFmtId="0" fontId="5" fillId="25" borderId="0" xfId="46" quotePrefix="1" applyNumberFormat="1" applyFont="1" applyFill="1" applyBorder="1" applyAlignment="1">
      <alignment horizontal="left" vertical="center" shrinkToFit="1"/>
    </xf>
    <xf numFmtId="0" fontId="5" fillId="25" borderId="37" xfId="46" applyFont="1" applyFill="1" applyBorder="1" applyAlignment="1">
      <alignment horizontal="left" vertical="center" shrinkToFit="1"/>
    </xf>
    <xf numFmtId="177" fontId="5" fillId="24" borderId="37" xfId="46" applyNumberFormat="1" applyFont="1" applyFill="1" applyBorder="1" applyAlignment="1">
      <alignment horizontal="left" vertical="center" shrinkToFit="1"/>
    </xf>
    <xf numFmtId="0" fontId="5" fillId="25" borderId="0" xfId="46" applyFont="1" applyFill="1" applyBorder="1" applyAlignment="1">
      <alignment horizontal="center" vertical="center" shrinkToFit="1"/>
    </xf>
    <xf numFmtId="0" fontId="5" fillId="24" borderId="15" xfId="46" applyFont="1" applyFill="1" applyBorder="1" applyAlignment="1">
      <alignment shrinkToFit="1"/>
    </xf>
    <xf numFmtId="0" fontId="5" fillId="24" borderId="16" xfId="46" applyFont="1" applyFill="1" applyBorder="1" applyAlignment="1">
      <alignment shrinkToFit="1"/>
    </xf>
    <xf numFmtId="38" fontId="5" fillId="24" borderId="16" xfId="34" applyFont="1" applyFill="1" applyBorder="1" applyAlignment="1">
      <alignment shrinkToFit="1"/>
    </xf>
    <xf numFmtId="38" fontId="5" fillId="24" borderId="17" xfId="34" applyFont="1" applyFill="1" applyBorder="1" applyAlignment="1">
      <alignment shrinkToFit="1"/>
    </xf>
    <xf numFmtId="0" fontId="5" fillId="24" borderId="17" xfId="46" applyFont="1" applyFill="1" applyBorder="1" applyAlignment="1">
      <alignment shrinkToFit="1"/>
    </xf>
    <xf numFmtId="0" fontId="29" fillId="0" borderId="25" xfId="46" applyFont="1" applyFill="1" applyBorder="1" applyAlignment="1">
      <alignment horizontal="center" vertical="center"/>
    </xf>
    <xf numFmtId="0" fontId="5" fillId="0" borderId="16" xfId="46" applyFont="1" applyFill="1" applyBorder="1" applyAlignment="1">
      <alignment shrinkToFit="1"/>
    </xf>
    <xf numFmtId="177" fontId="5" fillId="24" borderId="19" xfId="46" applyNumberFormat="1" applyFont="1" applyFill="1" applyBorder="1" applyAlignment="1">
      <alignment horizontal="right" vertical="center" shrinkToFit="1"/>
    </xf>
    <xf numFmtId="0" fontId="5" fillId="24" borderId="21" xfId="46" applyFont="1" applyFill="1" applyBorder="1" applyAlignment="1">
      <alignment horizontal="right" vertical="center" shrinkToFit="1"/>
    </xf>
    <xf numFmtId="0" fontId="5" fillId="24" borderId="20" xfId="46" applyFont="1" applyFill="1" applyBorder="1" applyAlignment="1">
      <alignment horizontal="right" vertical="center" shrinkToFit="1"/>
    </xf>
    <xf numFmtId="0" fontId="5" fillId="24" borderId="22" xfId="46" applyFont="1" applyFill="1" applyBorder="1" applyAlignment="1">
      <alignment shrinkToFit="1"/>
    </xf>
    <xf numFmtId="0" fontId="5" fillId="24" borderId="0" xfId="46" applyFont="1" applyFill="1" applyBorder="1" applyAlignment="1">
      <alignment shrinkToFit="1"/>
    </xf>
    <xf numFmtId="38" fontId="5" fillId="24" borderId="22" xfId="46" applyNumberFormat="1" applyFont="1" applyFill="1" applyBorder="1" applyAlignment="1">
      <alignment shrinkToFit="1"/>
    </xf>
    <xf numFmtId="38" fontId="5" fillId="24" borderId="0" xfId="34" applyFont="1" applyFill="1" applyBorder="1" applyAlignment="1">
      <alignment shrinkToFit="1"/>
    </xf>
    <xf numFmtId="38" fontId="5" fillId="24" borderId="23" xfId="34" applyFont="1" applyFill="1" applyBorder="1" applyAlignment="1">
      <alignment shrinkToFit="1"/>
    </xf>
    <xf numFmtId="0" fontId="5" fillId="24" borderId="23" xfId="46" applyFont="1" applyFill="1" applyBorder="1" applyAlignment="1">
      <alignment shrinkToFit="1"/>
    </xf>
    <xf numFmtId="0" fontId="5" fillId="0" borderId="0" xfId="46" applyFont="1" applyFill="1" applyBorder="1" applyAlignment="1">
      <alignment shrinkToFit="1"/>
    </xf>
    <xf numFmtId="177" fontId="5" fillId="24" borderId="0" xfId="46" applyNumberFormat="1" applyFont="1" applyFill="1" applyBorder="1" applyAlignment="1">
      <alignment horizontal="right" vertical="center" shrinkToFit="1"/>
    </xf>
    <xf numFmtId="0" fontId="5" fillId="24" borderId="24" xfId="46" applyFont="1" applyFill="1" applyBorder="1" applyAlignment="1">
      <alignment horizontal="right" vertical="center" shrinkToFit="1"/>
    </xf>
    <xf numFmtId="0" fontId="5" fillId="24" borderId="25" xfId="46" applyFont="1" applyFill="1" applyBorder="1" applyAlignment="1">
      <alignment horizontal="right" vertical="center" shrinkToFit="1"/>
    </xf>
    <xf numFmtId="177" fontId="5" fillId="24" borderId="31" xfId="46" applyNumberFormat="1" applyFont="1" applyFill="1" applyBorder="1" applyAlignment="1">
      <alignment horizontal="right" vertical="center" shrinkToFit="1"/>
    </xf>
    <xf numFmtId="0" fontId="5" fillId="24" borderId="32" xfId="46" applyFont="1" applyFill="1" applyBorder="1" applyAlignment="1">
      <alignment horizontal="right" vertical="center" shrinkToFit="1"/>
    </xf>
    <xf numFmtId="0" fontId="5" fillId="24" borderId="30" xfId="46" applyFont="1" applyFill="1" applyBorder="1" applyAlignment="1">
      <alignment horizontal="right" vertical="center" shrinkToFit="1"/>
    </xf>
    <xf numFmtId="0" fontId="28" fillId="0" borderId="0" xfId="46" applyFont="1" applyFill="1" applyAlignment="1">
      <alignment vertical="center"/>
    </xf>
    <xf numFmtId="0" fontId="5" fillId="25" borderId="0" xfId="46" applyFont="1" applyFill="1" applyBorder="1" applyAlignment="1">
      <alignment horizontal="right" vertical="center" shrinkToFit="1"/>
    </xf>
    <xf numFmtId="0" fontId="5" fillId="25" borderId="31" xfId="46" applyFont="1" applyFill="1" applyBorder="1" applyAlignment="1">
      <alignment horizontal="right" vertical="center" shrinkToFit="1"/>
    </xf>
    <xf numFmtId="0" fontId="5" fillId="24" borderId="26" xfId="46" applyFont="1" applyFill="1" applyBorder="1" applyAlignment="1">
      <alignment shrinkToFit="1"/>
    </xf>
    <xf numFmtId="0" fontId="5" fillId="24" borderId="27" xfId="46" applyFont="1" applyFill="1" applyBorder="1" applyAlignment="1">
      <alignment shrinkToFit="1"/>
    </xf>
    <xf numFmtId="38" fontId="5" fillId="24" borderId="27" xfId="34" applyFont="1" applyFill="1" applyBorder="1" applyAlignment="1">
      <alignment shrinkToFit="1"/>
    </xf>
    <xf numFmtId="38" fontId="5" fillId="24" borderId="28" xfId="34" applyFont="1" applyFill="1" applyBorder="1" applyAlignment="1">
      <alignment shrinkToFit="1"/>
    </xf>
    <xf numFmtId="0" fontId="5" fillId="24" borderId="28" xfId="46" applyFont="1" applyFill="1" applyBorder="1" applyAlignment="1">
      <alignment shrinkToFit="1"/>
    </xf>
    <xf numFmtId="0" fontId="5" fillId="0" borderId="27" xfId="46" applyFont="1" applyFill="1" applyBorder="1" applyAlignment="1">
      <alignment shrinkToFit="1"/>
    </xf>
    <xf numFmtId="0" fontId="28" fillId="0" borderId="0" xfId="46" applyFont="1" applyFill="1" applyAlignment="1">
      <alignment vertical="center" shrinkToFit="1"/>
    </xf>
    <xf numFmtId="0" fontId="5" fillId="25" borderId="33" xfId="46" applyFont="1" applyFill="1" applyBorder="1" applyAlignment="1">
      <alignment horizontal="right" vertical="center" shrinkToFit="1"/>
    </xf>
    <xf numFmtId="177" fontId="5" fillId="24" borderId="33" xfId="46" applyNumberFormat="1" applyFont="1" applyFill="1" applyBorder="1" applyAlignment="1">
      <alignment horizontal="right" vertical="center" shrinkToFit="1"/>
    </xf>
    <xf numFmtId="0" fontId="5" fillId="24" borderId="33" xfId="46" applyFont="1" applyFill="1" applyBorder="1" applyAlignment="1">
      <alignment horizontal="right" vertical="center" shrinkToFit="1"/>
    </xf>
    <xf numFmtId="0" fontId="5" fillId="24" borderId="35" xfId="46" applyFont="1" applyFill="1" applyBorder="1" applyAlignment="1">
      <alignment horizontal="right" vertical="center" shrinkToFit="1"/>
    </xf>
    <xf numFmtId="0" fontId="5" fillId="25" borderId="0" xfId="46" quotePrefix="1" applyNumberFormat="1" applyFont="1" applyFill="1" applyBorder="1" applyAlignment="1">
      <alignment horizontal="right" vertical="center" shrinkToFit="1"/>
    </xf>
    <xf numFmtId="0" fontId="5" fillId="25" borderId="37" xfId="46" applyFont="1" applyFill="1" applyBorder="1" applyAlignment="1">
      <alignment horizontal="right" vertical="center" shrinkToFit="1"/>
    </xf>
    <xf numFmtId="177" fontId="5" fillId="24" borderId="37" xfId="46" applyNumberFormat="1" applyFont="1" applyFill="1" applyBorder="1" applyAlignment="1">
      <alignment horizontal="right" vertical="center" shrinkToFit="1"/>
    </xf>
    <xf numFmtId="0" fontId="28" fillId="24" borderId="0" xfId="46" applyFont="1" applyFill="1" applyAlignment="1">
      <alignment vertical="center" shrinkToFit="1"/>
    </xf>
    <xf numFmtId="0" fontId="5" fillId="24" borderId="15" xfId="46" applyFont="1" applyFill="1" applyBorder="1" applyAlignment="1">
      <alignment horizontal="center" shrinkToFit="1"/>
    </xf>
    <xf numFmtId="0" fontId="5" fillId="24" borderId="16" xfId="46" applyFont="1" applyFill="1" applyBorder="1" applyAlignment="1">
      <alignment horizontal="center" shrinkToFit="1"/>
    </xf>
    <xf numFmtId="0" fontId="5" fillId="24" borderId="17" xfId="46" applyFont="1" applyFill="1" applyBorder="1" applyAlignment="1">
      <alignment horizontal="center" shrinkToFit="1"/>
    </xf>
    <xf numFmtId="0" fontId="5" fillId="24" borderId="22" xfId="46" applyFont="1" applyFill="1" applyBorder="1" applyAlignment="1">
      <alignment horizontal="center" shrinkToFit="1"/>
    </xf>
    <xf numFmtId="0" fontId="5" fillId="24" borderId="0" xfId="46" applyFont="1" applyFill="1" applyBorder="1" applyAlignment="1">
      <alignment horizontal="center" shrinkToFit="1"/>
    </xf>
    <xf numFmtId="38" fontId="5" fillId="24" borderId="22" xfId="46" applyNumberFormat="1" applyFont="1" applyFill="1" applyBorder="1" applyAlignment="1">
      <alignment horizontal="center" shrinkToFit="1"/>
    </xf>
    <xf numFmtId="38" fontId="5" fillId="24" borderId="0" xfId="34" applyFont="1" applyFill="1" applyBorder="1" applyAlignment="1">
      <alignment horizontal="center" shrinkToFit="1"/>
    </xf>
    <xf numFmtId="38" fontId="5" fillId="24" borderId="23" xfId="34" applyFont="1" applyFill="1" applyBorder="1" applyAlignment="1">
      <alignment horizontal="center" shrinkToFit="1"/>
    </xf>
    <xf numFmtId="0" fontId="5" fillId="24" borderId="23" xfId="46" applyFont="1" applyFill="1" applyBorder="1" applyAlignment="1">
      <alignment horizontal="center" shrinkToFit="1"/>
    </xf>
    <xf numFmtId="0" fontId="5" fillId="24" borderId="26" xfId="46" applyFont="1" applyFill="1" applyBorder="1" applyAlignment="1">
      <alignment horizontal="center" shrinkToFit="1"/>
    </xf>
    <xf numFmtId="0" fontId="5" fillId="24" borderId="34" xfId="46" applyFont="1" applyFill="1" applyBorder="1" applyAlignment="1">
      <alignment horizontal="right" vertical="center" shrinkToFit="1"/>
    </xf>
    <xf numFmtId="0" fontId="5" fillId="25" borderId="44" xfId="46" applyFont="1" applyFill="1" applyBorder="1" applyAlignment="1">
      <alignment horizontal="right" vertical="center" shrinkToFit="1"/>
    </xf>
    <xf numFmtId="0" fontId="45" fillId="24" borderId="0" xfId="0" applyFont="1" applyFill="1" applyAlignment="1">
      <alignment vertical="center"/>
    </xf>
    <xf numFmtId="0" fontId="46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8" fillId="24" borderId="0" xfId="0" applyFont="1" applyFill="1" applyAlignment="1">
      <alignment vertical="center"/>
    </xf>
    <xf numFmtId="0" fontId="50" fillId="24" borderId="25" xfId="46" applyFont="1" applyFill="1" applyBorder="1" applyAlignment="1">
      <alignment horizontal="left" vertical="center" shrinkToFit="1"/>
    </xf>
    <xf numFmtId="176" fontId="50" fillId="24" borderId="0" xfId="46" applyNumberFormat="1" applyFont="1" applyFill="1" applyBorder="1" applyAlignment="1">
      <alignment vertical="center" shrinkToFit="1"/>
    </xf>
    <xf numFmtId="0" fontId="50" fillId="24" borderId="35" xfId="46" applyFont="1" applyFill="1" applyBorder="1" applyAlignment="1">
      <alignment vertical="center" shrinkToFit="1"/>
    </xf>
    <xf numFmtId="0" fontId="50" fillId="24" borderId="0" xfId="46" applyNumberFormat="1" applyFont="1" applyFill="1" applyBorder="1" applyAlignment="1">
      <alignment horizontal="center" vertical="center" shrinkToFit="1"/>
    </xf>
    <xf numFmtId="0" fontId="51" fillId="24" borderId="0" xfId="0" applyFont="1" applyFill="1" applyBorder="1" applyAlignment="1">
      <alignment vertical="center"/>
    </xf>
    <xf numFmtId="176" fontId="50" fillId="24" borderId="29" xfId="46" applyNumberFormat="1" applyFont="1" applyFill="1" applyBorder="1" applyAlignment="1">
      <alignment vertical="center" shrinkToFit="1"/>
    </xf>
    <xf numFmtId="176" fontId="50" fillId="24" borderId="10" xfId="46" applyNumberFormat="1" applyFont="1" applyFill="1" applyBorder="1" applyAlignment="1">
      <alignment vertical="center" shrinkToFit="1"/>
    </xf>
    <xf numFmtId="0" fontId="50" fillId="24" borderId="36" xfId="46" applyNumberFormat="1" applyFont="1" applyFill="1" applyBorder="1" applyAlignment="1">
      <alignment horizontal="center" vertical="center" shrinkToFit="1"/>
    </xf>
    <xf numFmtId="0" fontId="50" fillId="24" borderId="25" xfId="46" applyFont="1" applyFill="1" applyBorder="1" applyAlignment="1">
      <alignment vertical="center" shrinkToFit="1"/>
    </xf>
    <xf numFmtId="0" fontId="50" fillId="24" borderId="30" xfId="46" applyFont="1" applyFill="1" applyBorder="1" applyAlignment="1">
      <alignment vertical="center" shrinkToFit="1"/>
    </xf>
    <xf numFmtId="0" fontId="50" fillId="24" borderId="20" xfId="46" applyFont="1" applyFill="1" applyBorder="1" applyAlignment="1">
      <alignment vertical="center" shrinkToFit="1"/>
    </xf>
    <xf numFmtId="0" fontId="50" fillId="24" borderId="19" xfId="46" applyNumberFormat="1" applyFont="1" applyFill="1" applyBorder="1" applyAlignment="1">
      <alignment horizontal="center" vertical="center" shrinkToFit="1"/>
    </xf>
    <xf numFmtId="0" fontId="53" fillId="24" borderId="0" xfId="0" applyFont="1" applyFill="1" applyAlignment="1">
      <alignment vertical="center"/>
    </xf>
    <xf numFmtId="0" fontId="50" fillId="24" borderId="25" xfId="0" applyFont="1" applyFill="1" applyBorder="1" applyAlignment="1">
      <alignment horizontal="left" vertical="center" shrinkToFit="1"/>
    </xf>
    <xf numFmtId="176" fontId="50" fillId="24" borderId="0" xfId="0" applyNumberFormat="1" applyFont="1" applyFill="1" applyBorder="1" applyAlignment="1">
      <alignment vertical="center" shrinkToFit="1"/>
    </xf>
    <xf numFmtId="0" fontId="50" fillId="24" borderId="35" xfId="0" applyFont="1" applyFill="1" applyBorder="1" applyAlignment="1">
      <alignment vertical="center" shrinkToFit="1"/>
    </xf>
    <xf numFmtId="0" fontId="50" fillId="24" borderId="0" xfId="0" applyNumberFormat="1" applyFont="1" applyFill="1" applyBorder="1" applyAlignment="1">
      <alignment horizontal="center" vertical="center" shrinkToFit="1"/>
    </xf>
    <xf numFmtId="176" fontId="50" fillId="24" borderId="31" xfId="0" applyNumberFormat="1" applyFont="1" applyFill="1" applyBorder="1" applyAlignment="1">
      <alignment vertical="center" shrinkToFit="1"/>
    </xf>
    <xf numFmtId="0" fontId="50" fillId="24" borderId="33" xfId="0" applyNumberFormat="1" applyFont="1" applyFill="1" applyBorder="1" applyAlignment="1">
      <alignment horizontal="center" vertical="center" shrinkToFit="1"/>
    </xf>
    <xf numFmtId="0" fontId="50" fillId="24" borderId="25" xfId="0" applyFont="1" applyFill="1" applyBorder="1" applyAlignment="1">
      <alignment vertical="center" shrinkToFit="1"/>
    </xf>
    <xf numFmtId="176" fontId="50" fillId="24" borderId="29" xfId="0" applyNumberFormat="1" applyFont="1" applyFill="1" applyBorder="1" applyAlignment="1">
      <alignment vertical="center" shrinkToFit="1"/>
    </xf>
    <xf numFmtId="176" fontId="50" fillId="24" borderId="10" xfId="0" applyNumberFormat="1" applyFont="1" applyFill="1" applyBorder="1" applyAlignment="1">
      <alignment vertical="center" shrinkToFit="1"/>
    </xf>
    <xf numFmtId="176" fontId="50" fillId="24" borderId="36" xfId="0" applyNumberFormat="1" applyFont="1" applyFill="1" applyBorder="1" applyAlignment="1">
      <alignment vertical="center" wrapText="1"/>
    </xf>
    <xf numFmtId="0" fontId="50" fillId="24" borderId="20" xfId="0" applyFont="1" applyFill="1" applyBorder="1" applyAlignment="1">
      <alignment vertical="center" shrinkToFit="1"/>
    </xf>
    <xf numFmtId="0" fontId="50" fillId="24" borderId="19" xfId="0" applyNumberFormat="1" applyFont="1" applyFill="1" applyBorder="1" applyAlignment="1">
      <alignment horizontal="center" vertical="center" shrinkToFit="1"/>
    </xf>
    <xf numFmtId="0" fontId="54" fillId="24" borderId="0" xfId="0" applyFont="1" applyFill="1" applyBorder="1" applyAlignment="1">
      <alignment vertical="center" shrinkToFit="1"/>
    </xf>
    <xf numFmtId="0" fontId="57" fillId="24" borderId="0" xfId="0" applyFont="1" applyFill="1" applyBorder="1" applyAlignment="1">
      <alignment vertical="center" shrinkToFit="1"/>
    </xf>
    <xf numFmtId="0" fontId="50" fillId="24" borderId="0" xfId="0" applyFont="1" applyFill="1" applyBorder="1" applyAlignment="1">
      <alignment vertical="center" shrinkToFit="1"/>
    </xf>
    <xf numFmtId="0" fontId="50" fillId="26" borderId="0" xfId="0" applyFont="1" applyFill="1" applyBorder="1" applyAlignment="1">
      <alignment vertical="center" shrinkToFit="1"/>
    </xf>
    <xf numFmtId="176" fontId="59" fillId="24" borderId="29" xfId="0" applyNumberFormat="1" applyFont="1" applyFill="1" applyBorder="1" applyAlignment="1">
      <alignment vertical="top" shrinkToFit="1"/>
    </xf>
    <xf numFmtId="176" fontId="59" fillId="24" borderId="10" xfId="0" applyNumberFormat="1" applyFont="1" applyFill="1" applyBorder="1" applyAlignment="1">
      <alignment vertical="top" shrinkToFit="1"/>
    </xf>
    <xf numFmtId="176" fontId="59" fillId="24" borderId="36" xfId="0" applyNumberFormat="1" applyFont="1" applyFill="1" applyBorder="1" applyAlignment="1">
      <alignment vertical="top" shrinkToFit="1"/>
    </xf>
    <xf numFmtId="0" fontId="54" fillId="24" borderId="0" xfId="0" applyFont="1" applyFill="1" applyBorder="1" applyAlignment="1">
      <alignment vertical="center"/>
    </xf>
    <xf numFmtId="0" fontId="50" fillId="24" borderId="30" xfId="0" applyFont="1" applyFill="1" applyBorder="1" applyAlignment="1">
      <alignment vertical="center" shrinkToFit="1"/>
    </xf>
    <xf numFmtId="178" fontId="58" fillId="24" borderId="0" xfId="0" applyNumberFormat="1" applyFont="1" applyFill="1" applyAlignment="1">
      <alignment horizontal="center" vertical="center" shrinkToFit="1"/>
    </xf>
    <xf numFmtId="0" fontId="56" fillId="24" borderId="0" xfId="0" applyFont="1" applyFill="1" applyAlignment="1">
      <alignment vertical="center" shrinkToFit="1"/>
    </xf>
    <xf numFmtId="0" fontId="60" fillId="24" borderId="0" xfId="0" applyFont="1" applyFill="1" applyAlignment="1">
      <alignment vertical="center"/>
    </xf>
    <xf numFmtId="38" fontId="54" fillId="24" borderId="0" xfId="0" applyNumberFormat="1" applyFont="1" applyFill="1" applyBorder="1" applyAlignment="1">
      <alignment vertical="center"/>
    </xf>
    <xf numFmtId="176" fontId="50" fillId="24" borderId="29" xfId="0" applyNumberFormat="1" applyFont="1" applyFill="1" applyBorder="1" applyAlignment="1">
      <alignment vertical="top" shrinkToFit="1"/>
    </xf>
    <xf numFmtId="176" fontId="50" fillId="24" borderId="10" xfId="0" applyNumberFormat="1" applyFont="1" applyFill="1" applyBorder="1" applyAlignment="1">
      <alignment vertical="top" shrinkToFit="1"/>
    </xf>
    <xf numFmtId="176" fontId="50" fillId="24" borderId="36" xfId="0" applyNumberFormat="1" applyFont="1" applyFill="1" applyBorder="1" applyAlignment="1">
      <alignment vertical="top" shrinkToFit="1"/>
    </xf>
    <xf numFmtId="0" fontId="62" fillId="24" borderId="0" xfId="0" applyFont="1" applyFill="1" applyBorder="1" applyAlignment="1">
      <alignment horizontal="left" vertical="center"/>
    </xf>
    <xf numFmtId="0" fontId="49" fillId="24" borderId="0" xfId="0" applyFont="1" applyFill="1" applyBorder="1" applyAlignment="1">
      <alignment vertical="center"/>
    </xf>
    <xf numFmtId="0" fontId="50" fillId="24" borderId="51" xfId="46" applyFont="1" applyFill="1" applyBorder="1" applyAlignment="1">
      <alignment horizontal="left" vertical="center" shrinkToFit="1"/>
    </xf>
    <xf numFmtId="176" fontId="50" fillId="24" borderId="37" xfId="46" applyNumberFormat="1" applyFont="1" applyFill="1" applyBorder="1" applyAlignment="1">
      <alignment vertical="center" shrinkToFit="1"/>
    </xf>
    <xf numFmtId="0" fontId="61" fillId="24" borderId="52" xfId="0" applyFont="1" applyFill="1" applyBorder="1" applyAlignment="1">
      <alignment horizontal="left" vertical="center"/>
    </xf>
    <xf numFmtId="0" fontId="62" fillId="24" borderId="52" xfId="0" applyFont="1" applyFill="1" applyBorder="1" applyAlignment="1">
      <alignment horizontal="left" vertical="center"/>
    </xf>
    <xf numFmtId="0" fontId="49" fillId="24" borderId="52" xfId="0" applyFont="1" applyFill="1" applyBorder="1" applyAlignment="1">
      <alignment vertical="center"/>
    </xf>
    <xf numFmtId="0" fontId="45" fillId="24" borderId="52" xfId="0" applyFont="1" applyFill="1" applyBorder="1" applyAlignment="1">
      <alignment vertical="center"/>
    </xf>
    <xf numFmtId="0" fontId="50" fillId="24" borderId="52" xfId="0" applyFont="1" applyFill="1" applyBorder="1" applyAlignment="1">
      <alignment vertical="center" shrinkToFit="1"/>
    </xf>
    <xf numFmtId="0" fontId="57" fillId="24" borderId="52" xfId="0" applyFont="1" applyFill="1" applyBorder="1" applyAlignment="1">
      <alignment vertical="center" shrinkToFit="1"/>
    </xf>
    <xf numFmtId="0" fontId="50" fillId="26" borderId="52" xfId="0" applyFont="1" applyFill="1" applyBorder="1" applyAlignment="1">
      <alignment vertical="center" shrinkToFit="1"/>
    </xf>
    <xf numFmtId="0" fontId="47" fillId="24" borderId="52" xfId="0" applyFont="1" applyFill="1" applyBorder="1" applyAlignment="1">
      <alignment vertical="center"/>
    </xf>
    <xf numFmtId="0" fontId="48" fillId="24" borderId="52" xfId="0" applyFont="1" applyFill="1" applyBorder="1" applyAlignment="1">
      <alignment vertical="center"/>
    </xf>
    <xf numFmtId="0" fontId="42" fillId="24" borderId="0" xfId="51" applyNumberFormat="1" applyFont="1" applyFill="1" applyAlignment="1">
      <alignment vertical="center"/>
    </xf>
    <xf numFmtId="0" fontId="38" fillId="24" borderId="0" xfId="0" applyFont="1" applyFill="1" applyAlignment="1">
      <alignment vertical="center"/>
    </xf>
    <xf numFmtId="0" fontId="41" fillId="24" borderId="0" xfId="0" applyFont="1" applyFill="1" applyAlignment="1">
      <alignment vertical="center"/>
    </xf>
    <xf numFmtId="0" fontId="39" fillId="24" borderId="0" xfId="0" applyFont="1" applyFill="1" applyAlignment="1">
      <alignment vertical="center"/>
    </xf>
    <xf numFmtId="0" fontId="40" fillId="24" borderId="0" xfId="0" applyFont="1" applyFill="1" applyAlignment="1">
      <alignment vertical="center"/>
    </xf>
    <xf numFmtId="0" fontId="9" fillId="24" borderId="0" xfId="0" applyFont="1" applyFill="1" applyAlignment="1">
      <alignment vertical="center"/>
    </xf>
    <xf numFmtId="0" fontId="9" fillId="2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9" fillId="24" borderId="0" xfId="0" applyNumberFormat="1" applyFont="1" applyFill="1" applyBorder="1" applyAlignment="1"/>
    <xf numFmtId="0" fontId="30" fillId="24" borderId="0" xfId="0" applyNumberFormat="1" applyFont="1" applyFill="1" applyBorder="1" applyAlignment="1">
      <alignment vertical="center"/>
    </xf>
    <xf numFmtId="0" fontId="25" fillId="24" borderId="0" xfId="0" applyFont="1" applyFill="1" applyAlignment="1"/>
    <xf numFmtId="0" fontId="25" fillId="0" borderId="0" xfId="0" applyFont="1" applyAlignment="1">
      <alignment vertical="center"/>
    </xf>
    <xf numFmtId="0" fontId="25" fillId="26" borderId="0" xfId="0" applyFont="1" applyFill="1" applyAlignment="1">
      <alignment vertical="center"/>
    </xf>
    <xf numFmtId="38" fontId="37" fillId="26" borderId="56" xfId="33" applyFont="1" applyFill="1" applyBorder="1" applyAlignment="1">
      <alignment vertical="center" shrinkToFit="1"/>
    </xf>
    <xf numFmtId="176" fontId="37" fillId="26" borderId="0" xfId="0" applyNumberFormat="1" applyFont="1" applyFill="1" applyBorder="1" applyAlignment="1">
      <alignment vertical="center" shrinkToFit="1"/>
    </xf>
    <xf numFmtId="0" fontId="25" fillId="26" borderId="0" xfId="0" applyFont="1" applyFill="1" applyAlignment="1">
      <alignment shrinkToFit="1"/>
    </xf>
    <xf numFmtId="38" fontId="37" fillId="26" borderId="32" xfId="0" applyNumberFormat="1" applyFont="1" applyFill="1" applyBorder="1" applyAlignment="1">
      <alignment horizontal="center" vertical="center" shrinkToFit="1"/>
    </xf>
    <xf numFmtId="38" fontId="37" fillId="26" borderId="43" xfId="33" applyFont="1" applyFill="1" applyBorder="1" applyAlignment="1">
      <alignment horizontal="center" vertical="center" shrinkToFit="1"/>
    </xf>
    <xf numFmtId="38" fontId="37" fillId="26" borderId="57" xfId="33" applyFont="1" applyFill="1" applyBorder="1" applyAlignment="1">
      <alignment vertical="center" shrinkToFit="1"/>
    </xf>
    <xf numFmtId="176" fontId="37" fillId="26" borderId="0" xfId="0" applyNumberFormat="1" applyFont="1" applyFill="1" applyBorder="1" applyAlignment="1">
      <alignment horizontal="center" vertical="center" shrinkToFit="1"/>
    </xf>
    <xf numFmtId="0" fontId="30" fillId="26" borderId="0" xfId="0" applyNumberFormat="1" applyFont="1" applyFill="1" applyBorder="1" applyAlignment="1"/>
    <xf numFmtId="0" fontId="30" fillId="26" borderId="0" xfId="0" applyNumberFormat="1" applyFont="1" applyFill="1" applyBorder="1" applyAlignment="1">
      <alignment vertical="center"/>
    </xf>
    <xf numFmtId="0" fontId="25" fillId="26" borderId="0" xfId="0" applyFont="1" applyFill="1" applyAlignment="1"/>
    <xf numFmtId="38" fontId="37" fillId="26" borderId="0" xfId="33" applyFont="1" applyFill="1" applyBorder="1" applyAlignment="1">
      <alignment vertical="center" shrinkToFit="1"/>
    </xf>
    <xf numFmtId="38" fontId="25" fillId="26" borderId="0" xfId="33" applyFont="1" applyFill="1" applyAlignment="1">
      <alignment shrinkToFit="1"/>
    </xf>
    <xf numFmtId="38" fontId="37" fillId="26" borderId="32" xfId="33" applyFont="1" applyFill="1" applyBorder="1" applyAlignment="1">
      <alignment horizontal="center" vertical="center" shrinkToFit="1"/>
    </xf>
    <xf numFmtId="38" fontId="37" fillId="26" borderId="0" xfId="33" applyFont="1" applyFill="1" applyBorder="1" applyAlignment="1">
      <alignment horizontal="center" vertical="center" shrinkToFit="1"/>
    </xf>
    <xf numFmtId="0" fontId="0" fillId="26" borderId="0" xfId="0" applyFill="1"/>
    <xf numFmtId="0" fontId="29" fillId="26" borderId="0" xfId="0" applyNumberFormat="1" applyFont="1" applyFill="1" applyBorder="1" applyAlignment="1"/>
    <xf numFmtId="0" fontId="54" fillId="24" borderId="42" xfId="0" applyFont="1" applyFill="1" applyBorder="1" applyAlignment="1">
      <alignment vertical="center" shrinkToFit="1"/>
    </xf>
    <xf numFmtId="0" fontId="50" fillId="24" borderId="0" xfId="0" applyFont="1" applyFill="1" applyAlignment="1">
      <alignment vertical="center"/>
    </xf>
    <xf numFmtId="38" fontId="52" fillId="24" borderId="0" xfId="33" applyFont="1" applyFill="1" applyAlignment="1">
      <alignment vertical="center"/>
    </xf>
    <xf numFmtId="0" fontId="63" fillId="24" borderId="24" xfId="0" applyFont="1" applyFill="1" applyBorder="1" applyAlignment="1">
      <alignment horizontal="right" vertical="center" shrinkToFit="1"/>
    </xf>
    <xf numFmtId="0" fontId="63" fillId="24" borderId="0" xfId="0" applyFont="1" applyFill="1" applyBorder="1" applyAlignment="1">
      <alignment horizontal="right" vertical="center" shrinkToFit="1"/>
    </xf>
    <xf numFmtId="0" fontId="63" fillId="24" borderId="0" xfId="0" applyFont="1" applyFill="1" applyBorder="1" applyAlignment="1">
      <alignment vertical="center" shrinkToFit="1"/>
    </xf>
    <xf numFmtId="0" fontId="59" fillId="24" borderId="0" xfId="0" applyFont="1" applyFill="1" applyAlignment="1">
      <alignment vertical="center"/>
    </xf>
    <xf numFmtId="0" fontId="30" fillId="26" borderId="0" xfId="0" applyNumberFormat="1" applyFont="1" applyFill="1" applyBorder="1" applyAlignment="1">
      <alignment horizontal="center"/>
    </xf>
    <xf numFmtId="38" fontId="64" fillId="24" borderId="0" xfId="33" applyFont="1" applyFill="1" applyBorder="1" applyAlignment="1">
      <alignment horizontal="left"/>
    </xf>
    <xf numFmtId="0" fontId="0" fillId="26" borderId="59" xfId="0" applyFill="1" applyBorder="1"/>
    <xf numFmtId="0" fontId="9" fillId="26" borderId="60" xfId="0" applyFont="1" applyFill="1" applyBorder="1" applyAlignment="1">
      <alignment vertical="center"/>
    </xf>
    <xf numFmtId="0" fontId="0" fillId="26" borderId="61" xfId="0" applyFill="1" applyBorder="1"/>
    <xf numFmtId="0" fontId="29" fillId="26" borderId="60" xfId="0" applyNumberFormat="1" applyFont="1" applyFill="1" applyBorder="1" applyAlignment="1"/>
    <xf numFmtId="0" fontId="29" fillId="26" borderId="59" xfId="0" applyNumberFormat="1" applyFont="1" applyFill="1" applyBorder="1" applyAlignment="1"/>
    <xf numFmtId="0" fontId="29" fillId="26" borderId="61" xfId="0" applyNumberFormat="1" applyFont="1" applyFill="1" applyBorder="1" applyAlignment="1"/>
    <xf numFmtId="0" fontId="0" fillId="26" borderId="60" xfId="0" applyFill="1" applyBorder="1"/>
    <xf numFmtId="0" fontId="66" fillId="24" borderId="0" xfId="0" applyFont="1" applyFill="1" applyAlignment="1">
      <alignment vertical="center" shrinkToFit="1"/>
    </xf>
    <xf numFmtId="0" fontId="67" fillId="24" borderId="0" xfId="0" applyFont="1" applyFill="1" applyAlignment="1">
      <alignment vertical="center"/>
    </xf>
    <xf numFmtId="38" fontId="63" fillId="24" borderId="0" xfId="0" applyNumberFormat="1" applyFont="1" applyFill="1" applyBorder="1" applyAlignment="1">
      <alignment vertical="center"/>
    </xf>
    <xf numFmtId="0" fontId="63" fillId="24" borderId="0" xfId="0" applyFont="1" applyFill="1" applyBorder="1" applyAlignment="1">
      <alignment vertical="center"/>
    </xf>
    <xf numFmtId="38" fontId="50" fillId="24" borderId="0" xfId="33" applyFont="1" applyFill="1" applyAlignment="1">
      <alignment vertical="center"/>
    </xf>
    <xf numFmtId="0" fontId="68" fillId="24" borderId="0" xfId="0" applyFont="1" applyFill="1" applyBorder="1" applyAlignment="1">
      <alignment vertical="center" shrinkToFit="1"/>
    </xf>
    <xf numFmtId="0" fontId="69" fillId="24" borderId="0" xfId="0" applyFont="1" applyFill="1" applyAlignment="1">
      <alignment vertical="center"/>
    </xf>
    <xf numFmtId="0" fontId="63" fillId="24" borderId="86" xfId="0" applyFont="1" applyFill="1" applyBorder="1" applyAlignment="1">
      <alignment horizontal="right" vertical="center" shrinkToFit="1"/>
    </xf>
    <xf numFmtId="0" fontId="63" fillId="24" borderId="87" xfId="0" applyFont="1" applyFill="1" applyBorder="1" applyAlignment="1">
      <alignment horizontal="right" vertical="center" shrinkToFit="1"/>
    </xf>
    <xf numFmtId="0" fontId="63" fillId="24" borderId="88" xfId="0" applyFont="1" applyFill="1" applyBorder="1" applyAlignment="1">
      <alignment horizontal="right" vertical="center" shrinkToFit="1"/>
    </xf>
    <xf numFmtId="0" fontId="63" fillId="24" borderId="88" xfId="0" applyFont="1" applyFill="1" applyBorder="1" applyAlignment="1">
      <alignment vertical="center" shrinkToFit="1"/>
    </xf>
    <xf numFmtId="0" fontId="63" fillId="24" borderId="89" xfId="0" applyFont="1" applyFill="1" applyBorder="1" applyAlignment="1">
      <alignment horizontal="right" vertical="center" shrinkToFit="1"/>
    </xf>
    <xf numFmtId="0" fontId="63" fillId="24" borderId="90" xfId="0" applyFont="1" applyFill="1" applyBorder="1" applyAlignment="1">
      <alignment horizontal="right" vertical="center" shrinkToFit="1"/>
    </xf>
    <xf numFmtId="38" fontId="50" fillId="24" borderId="0" xfId="33" applyFont="1" applyFill="1" applyBorder="1" applyAlignment="1">
      <alignment vertical="center" shrinkToFit="1"/>
    </xf>
    <xf numFmtId="38" fontId="64" fillId="24" borderId="0" xfId="33" applyFont="1" applyFill="1" applyBorder="1" applyAlignment="1"/>
    <xf numFmtId="0" fontId="70" fillId="24" borderId="0" xfId="0" applyFont="1" applyFill="1" applyAlignment="1">
      <alignment vertical="center"/>
    </xf>
    <xf numFmtId="0" fontId="65" fillId="24" borderId="0" xfId="0" applyFont="1" applyFill="1" applyBorder="1" applyAlignment="1">
      <alignment vertical="center"/>
    </xf>
    <xf numFmtId="0" fontId="71" fillId="24" borderId="0" xfId="0" applyFont="1" applyFill="1" applyBorder="1" applyAlignment="1">
      <alignment horizontal="left" vertical="center"/>
    </xf>
    <xf numFmtId="0" fontId="62" fillId="24" borderId="24" xfId="0" applyFont="1" applyFill="1" applyBorder="1" applyAlignment="1">
      <alignment vertical="center"/>
    </xf>
    <xf numFmtId="0" fontId="62" fillId="24" borderId="0" xfId="0" applyFont="1" applyFill="1" applyBorder="1" applyAlignment="1">
      <alignment vertical="center"/>
    </xf>
    <xf numFmtId="0" fontId="72" fillId="24" borderId="0" xfId="0" applyFont="1" applyFill="1" applyBorder="1" applyAlignment="1">
      <alignment horizontal="left" vertical="center"/>
    </xf>
    <xf numFmtId="0" fontId="73" fillId="24" borderId="0" xfId="0" applyFont="1" applyFill="1" applyBorder="1" applyAlignment="1">
      <alignment horizontal="left" vertical="center"/>
    </xf>
    <xf numFmtId="0" fontId="74" fillId="24" borderId="0" xfId="0" applyFont="1" applyFill="1" applyBorder="1" applyAlignment="1">
      <alignment vertical="center"/>
    </xf>
    <xf numFmtId="0" fontId="72" fillId="24" borderId="0" xfId="0" applyFont="1" applyFill="1" applyAlignment="1">
      <alignment vertical="center"/>
    </xf>
    <xf numFmtId="0" fontId="72" fillId="24" borderId="0" xfId="0" applyFont="1" applyFill="1" applyAlignment="1">
      <alignment vertical="center" shrinkToFit="1"/>
    </xf>
    <xf numFmtId="0" fontId="75" fillId="24" borderId="0" xfId="0" applyFont="1" applyFill="1" applyBorder="1" applyAlignment="1">
      <alignment horizontal="left" vertical="center"/>
    </xf>
    <xf numFmtId="0" fontId="74" fillId="24" borderId="0" xfId="0" applyFont="1" applyFill="1" applyAlignment="1">
      <alignment vertical="center"/>
    </xf>
    <xf numFmtId="38" fontId="50" fillId="24" borderId="10" xfId="33" applyFont="1" applyFill="1" applyBorder="1" applyAlignment="1">
      <alignment vertical="center" shrinkToFit="1"/>
    </xf>
    <xf numFmtId="0" fontId="50" fillId="24" borderId="36" xfId="0" applyNumberFormat="1" applyFont="1" applyFill="1" applyBorder="1" applyAlignment="1">
      <alignment horizontal="center" vertical="center" shrinkToFit="1"/>
    </xf>
    <xf numFmtId="0" fontId="50" fillId="24" borderId="18" xfId="0" applyNumberFormat="1" applyFont="1" applyFill="1" applyBorder="1" applyAlignment="1">
      <alignment horizontal="center" vertical="center" shrinkToFit="1"/>
    </xf>
    <xf numFmtId="38" fontId="50" fillId="24" borderId="62" xfId="33" applyFont="1" applyFill="1" applyBorder="1" applyAlignment="1">
      <alignment vertical="center" shrinkToFit="1"/>
    </xf>
    <xf numFmtId="0" fontId="55" fillId="24" borderId="0" xfId="0" applyFont="1" applyFill="1" applyAlignment="1">
      <alignment horizontal="left"/>
    </xf>
    <xf numFmtId="0" fontId="52" fillId="24" borderId="0" xfId="0" applyFont="1" applyFill="1" applyBorder="1" applyAlignment="1">
      <alignment horizontal="right" vertical="center" shrinkToFit="1"/>
    </xf>
    <xf numFmtId="0" fontId="49" fillId="24" borderId="0" xfId="0" applyFont="1" applyFill="1" applyAlignment="1">
      <alignment horizontal="left" vertical="center"/>
    </xf>
    <xf numFmtId="38" fontId="55" fillId="24" borderId="0" xfId="33" applyFont="1" applyFill="1" applyBorder="1" applyAlignment="1">
      <alignment horizontal="left"/>
    </xf>
    <xf numFmtId="0" fontId="61" fillId="24" borderId="0" xfId="0" applyFont="1" applyFill="1" applyBorder="1" applyAlignment="1">
      <alignment horizontal="left" vertical="center"/>
    </xf>
    <xf numFmtId="0" fontId="65" fillId="24" borderId="0" xfId="0" applyFont="1" applyFill="1" applyBorder="1" applyAlignment="1">
      <alignment horizontal="left" vertical="center"/>
    </xf>
    <xf numFmtId="0" fontId="64" fillId="24" borderId="0" xfId="0" applyFont="1" applyFill="1" applyAlignment="1">
      <alignment horizontal="left"/>
    </xf>
    <xf numFmtId="38" fontId="37" fillId="26" borderId="56" xfId="33" applyFont="1" applyFill="1" applyBorder="1" applyAlignment="1">
      <alignment horizontal="center" vertical="center" shrinkToFit="1"/>
    </xf>
    <xf numFmtId="38" fontId="37" fillId="26" borderId="58" xfId="33" applyFont="1" applyFill="1" applyBorder="1" applyAlignment="1">
      <alignment horizontal="center" vertical="center" shrinkToFit="1"/>
    </xf>
    <xf numFmtId="38" fontId="37" fillId="26" borderId="57" xfId="33" applyFont="1" applyFill="1" applyBorder="1" applyAlignment="1">
      <alignment horizontal="center" vertical="center" shrinkToFit="1"/>
    </xf>
    <xf numFmtId="38" fontId="37" fillId="26" borderId="58" xfId="0" applyNumberFormat="1" applyFont="1" applyFill="1" applyBorder="1" applyAlignment="1">
      <alignment horizontal="center" vertical="center" shrinkToFit="1"/>
    </xf>
    <xf numFmtId="178" fontId="4" fillId="24" borderId="0" xfId="46" applyNumberFormat="1" applyFont="1" applyFill="1" applyBorder="1" applyAlignment="1">
      <alignment horizontal="center" vertical="center" shrinkToFit="1"/>
    </xf>
    <xf numFmtId="0" fontId="5" fillId="24" borderId="31" xfId="46" applyFont="1" applyFill="1" applyBorder="1" applyAlignment="1">
      <alignment horizontal="right" vertical="center" shrinkToFit="1"/>
    </xf>
    <xf numFmtId="0" fontId="5" fillId="24" borderId="0" xfId="46" applyFont="1" applyFill="1" applyBorder="1" applyAlignment="1">
      <alignment horizontal="right" vertical="center" shrinkToFit="1"/>
    </xf>
    <xf numFmtId="0" fontId="5" fillId="24" borderId="19" xfId="46" applyFont="1" applyFill="1" applyBorder="1" applyAlignment="1">
      <alignment horizontal="right" vertical="center" shrinkToFit="1"/>
    </xf>
    <xf numFmtId="0" fontId="50" fillId="24" borderId="51" xfId="0" applyFont="1" applyFill="1" applyBorder="1" applyAlignment="1">
      <alignment vertical="center" shrinkToFit="1"/>
    </xf>
    <xf numFmtId="0" fontId="50" fillId="24" borderId="36" xfId="0" applyFont="1" applyFill="1" applyBorder="1" applyAlignment="1">
      <alignment vertical="center" shrinkToFit="1"/>
    </xf>
    <xf numFmtId="0" fontId="5" fillId="24" borderId="28" xfId="46" applyFont="1" applyFill="1" applyBorder="1" applyAlignment="1">
      <alignment horizontal="center" shrinkToFit="1"/>
    </xf>
    <xf numFmtId="0" fontId="5" fillId="24" borderId="27" xfId="46" applyFont="1" applyFill="1" applyBorder="1" applyAlignment="1">
      <alignment horizontal="center" shrinkToFit="1"/>
    </xf>
    <xf numFmtId="0" fontId="5" fillId="24" borderId="31" xfId="46" applyFont="1" applyFill="1" applyBorder="1" applyAlignment="1">
      <alignment horizontal="right" vertical="center" shrinkToFit="1"/>
    </xf>
    <xf numFmtId="0" fontId="5" fillId="24" borderId="0" xfId="46" applyFont="1" applyFill="1" applyBorder="1" applyAlignment="1">
      <alignment horizontal="right" vertical="center" shrinkToFit="1"/>
    </xf>
    <xf numFmtId="0" fontId="5" fillId="24" borderId="19" xfId="46" applyFont="1" applyFill="1" applyBorder="1" applyAlignment="1">
      <alignment horizontal="right" vertical="center" shrinkToFit="1"/>
    </xf>
    <xf numFmtId="0" fontId="26" fillId="24" borderId="0" xfId="46" applyFont="1" applyFill="1" applyAlignment="1">
      <alignment vertical="center" shrinkToFit="1"/>
    </xf>
    <xf numFmtId="0" fontId="26" fillId="24" borderId="40" xfId="46" applyFont="1" applyFill="1" applyBorder="1" applyAlignment="1">
      <alignment horizontal="center" shrinkToFit="1"/>
    </xf>
    <xf numFmtId="0" fontId="26" fillId="24" borderId="39" xfId="46" applyFont="1" applyFill="1" applyBorder="1" applyAlignment="1">
      <alignment horizontal="center" shrinkToFit="1"/>
    </xf>
    <xf numFmtId="0" fontId="26" fillId="24" borderId="38" xfId="46" applyFont="1" applyFill="1" applyBorder="1" applyAlignment="1">
      <alignment horizontal="center" shrinkToFit="1"/>
    </xf>
    <xf numFmtId="0" fontId="26" fillId="24" borderId="0" xfId="46" applyFont="1" applyFill="1" applyAlignment="1">
      <alignment vertical="center"/>
    </xf>
    <xf numFmtId="0" fontId="64" fillId="24" borderId="0" xfId="0" applyFont="1" applyFill="1" applyBorder="1" applyAlignment="1"/>
    <xf numFmtId="0" fontId="30" fillId="24" borderId="51" xfId="46" applyFont="1" applyFill="1" applyBorder="1" applyAlignment="1">
      <alignment vertical="center" shrinkToFit="1"/>
    </xf>
    <xf numFmtId="176" fontId="30" fillId="24" borderId="37" xfId="46" applyNumberFormat="1" applyFont="1" applyFill="1" applyBorder="1" applyAlignment="1">
      <alignment vertical="center" shrinkToFit="1"/>
    </xf>
    <xf numFmtId="0" fontId="30" fillId="24" borderId="25" xfId="46" applyFont="1" applyFill="1" applyBorder="1" applyAlignment="1">
      <alignment vertical="center" shrinkToFit="1"/>
    </xf>
    <xf numFmtId="176" fontId="30" fillId="24" borderId="0" xfId="46" applyNumberFormat="1" applyFont="1" applyFill="1" applyBorder="1" applyAlignment="1">
      <alignment vertical="center" shrinkToFit="1"/>
    </xf>
    <xf numFmtId="0" fontId="30" fillId="24" borderId="35" xfId="46" applyFont="1" applyFill="1" applyBorder="1" applyAlignment="1">
      <alignment vertical="center" shrinkToFit="1"/>
    </xf>
    <xf numFmtId="0" fontId="30" fillId="24" borderId="33" xfId="46" applyNumberFormat="1" applyFont="1" applyFill="1" applyBorder="1" applyAlignment="1">
      <alignment vertical="center" shrinkToFit="1"/>
    </xf>
    <xf numFmtId="0" fontId="30" fillId="24" borderId="30" xfId="46" applyFont="1" applyFill="1" applyBorder="1" applyAlignment="1">
      <alignment vertical="center" shrinkToFit="1"/>
    </xf>
    <xf numFmtId="176" fontId="30" fillId="24" borderId="31" xfId="46" applyNumberFormat="1" applyFont="1" applyFill="1" applyBorder="1" applyAlignment="1">
      <alignment vertical="center" shrinkToFit="1"/>
    </xf>
    <xf numFmtId="0" fontId="30" fillId="24" borderId="20" xfId="46" applyFont="1" applyFill="1" applyBorder="1" applyAlignment="1">
      <alignment vertical="center" shrinkToFit="1"/>
    </xf>
    <xf numFmtId="0" fontId="30" fillId="24" borderId="19" xfId="46" applyNumberFormat="1" applyFont="1" applyFill="1" applyBorder="1" applyAlignment="1">
      <alignment vertical="center" shrinkToFit="1"/>
    </xf>
    <xf numFmtId="0" fontId="67" fillId="24" borderId="0" xfId="0" applyFont="1" applyFill="1" applyBorder="1" applyAlignment="1">
      <alignment vertical="center"/>
    </xf>
    <xf numFmtId="0" fontId="26" fillId="24" borderId="27" xfId="46" applyFont="1" applyFill="1" applyBorder="1" applyAlignment="1">
      <alignment horizontal="left"/>
    </xf>
    <xf numFmtId="0" fontId="26" fillId="24" borderId="27" xfId="46" applyFont="1" applyFill="1" applyBorder="1" applyAlignment="1">
      <alignment horizontal="center"/>
    </xf>
    <xf numFmtId="0" fontId="26" fillId="24" borderId="26" xfId="46" applyFont="1" applyFill="1" applyBorder="1" applyAlignment="1">
      <alignment horizontal="center"/>
    </xf>
    <xf numFmtId="0" fontId="26" fillId="0" borderId="39" xfId="46" applyFont="1" applyFill="1" applyBorder="1" applyAlignment="1">
      <alignment horizontal="center" shrinkToFit="1"/>
    </xf>
    <xf numFmtId="0" fontId="26" fillId="0" borderId="0" xfId="46" applyFont="1" applyFill="1" applyAlignment="1">
      <alignment vertical="center" shrinkToFit="1"/>
    </xf>
    <xf numFmtId="0" fontId="63" fillId="24" borderId="91" xfId="0" applyFont="1" applyFill="1" applyBorder="1" applyAlignment="1">
      <alignment horizontal="right" vertical="center" shrinkToFit="1"/>
    </xf>
    <xf numFmtId="0" fontId="63" fillId="24" borderId="93" xfId="0" applyFont="1" applyFill="1" applyBorder="1" applyAlignment="1">
      <alignment horizontal="right" vertical="center" shrinkToFit="1"/>
    </xf>
    <xf numFmtId="0" fontId="63" fillId="24" borderId="94" xfId="0" applyFont="1" applyFill="1" applyBorder="1" applyAlignment="1">
      <alignment horizontal="right" vertical="center" shrinkToFit="1"/>
    </xf>
    <xf numFmtId="0" fontId="63" fillId="24" borderId="92" xfId="0" applyFont="1" applyFill="1" applyBorder="1" applyAlignment="1">
      <alignment horizontal="right" vertical="center" shrinkToFit="1"/>
    </xf>
    <xf numFmtId="0" fontId="63" fillId="24" borderId="95" xfId="0" applyFont="1" applyFill="1" applyBorder="1" applyAlignment="1">
      <alignment horizontal="right" vertical="center" shrinkToFit="1"/>
    </xf>
    <xf numFmtId="0" fontId="63" fillId="24" borderId="95" xfId="0" applyFont="1" applyFill="1" applyBorder="1" applyAlignment="1">
      <alignment vertical="center" shrinkToFit="1"/>
    </xf>
    <xf numFmtId="0" fontId="63" fillId="24" borderId="96" xfId="0" applyFont="1" applyFill="1" applyBorder="1" applyAlignment="1">
      <alignment horizontal="right" vertical="center" shrinkToFit="1"/>
    </xf>
    <xf numFmtId="0" fontId="63" fillId="24" borderId="98" xfId="0" applyFont="1" applyFill="1" applyBorder="1" applyAlignment="1">
      <alignment horizontal="right" vertical="center" shrinkToFit="1"/>
    </xf>
    <xf numFmtId="0" fontId="63" fillId="24" borderId="99" xfId="0" applyFont="1" applyFill="1" applyBorder="1" applyAlignment="1">
      <alignment horizontal="right" vertical="center" shrinkToFit="1"/>
    </xf>
    <xf numFmtId="0" fontId="63" fillId="24" borderId="97" xfId="0" applyFont="1" applyFill="1" applyBorder="1" applyAlignment="1">
      <alignment horizontal="right" vertical="center" shrinkToFit="1"/>
    </xf>
    <xf numFmtId="0" fontId="63" fillId="24" borderId="100" xfId="0" applyFont="1" applyFill="1" applyBorder="1" applyAlignment="1">
      <alignment horizontal="right" vertical="center" shrinkToFit="1"/>
    </xf>
    <xf numFmtId="0" fontId="54" fillId="24" borderId="94" xfId="0" applyFont="1" applyFill="1" applyBorder="1" applyAlignment="1">
      <alignment vertical="center" shrinkToFit="1"/>
    </xf>
    <xf numFmtId="0" fontId="54" fillId="24" borderId="101" xfId="0" applyFont="1" applyFill="1" applyBorder="1" applyAlignment="1">
      <alignment vertical="center" shrinkToFit="1"/>
    </xf>
    <xf numFmtId="0" fontId="63" fillId="24" borderId="102" xfId="0" applyFont="1" applyFill="1" applyBorder="1" applyAlignment="1">
      <alignment horizontal="right" vertical="center" shrinkToFit="1"/>
    </xf>
    <xf numFmtId="0" fontId="55" fillId="24" borderId="0" xfId="0" applyFont="1" applyFill="1" applyAlignment="1">
      <alignment vertical="center"/>
    </xf>
    <xf numFmtId="178" fontId="76" fillId="24" borderId="0" xfId="46" applyNumberFormat="1" applyFont="1" applyFill="1" applyBorder="1" applyAlignment="1">
      <alignment horizontal="center" vertical="center" shrinkToFit="1"/>
    </xf>
    <xf numFmtId="0" fontId="76" fillId="24" borderId="0" xfId="46" applyFont="1" applyFill="1" applyAlignment="1">
      <alignment vertical="center" shrinkToFit="1"/>
    </xf>
    <xf numFmtId="0" fontId="76" fillId="24" borderId="0" xfId="46" applyFont="1" applyFill="1" applyBorder="1" applyAlignment="1">
      <alignment shrinkToFit="1"/>
    </xf>
    <xf numFmtId="0" fontId="55" fillId="24" borderId="0" xfId="0" applyFont="1" applyFill="1" applyAlignment="1">
      <alignment vertical="center" shrinkToFit="1"/>
    </xf>
    <xf numFmtId="0" fontId="49" fillId="24" borderId="0" xfId="0" applyFont="1" applyFill="1" applyBorder="1" applyAlignment="1">
      <alignment horizontal="left" vertical="center"/>
    </xf>
    <xf numFmtId="20" fontId="74" fillId="24" borderId="0" xfId="0" applyNumberFormat="1" applyFont="1" applyFill="1" applyBorder="1" applyAlignment="1">
      <alignment horizontal="left" vertical="center"/>
    </xf>
    <xf numFmtId="0" fontId="74" fillId="24" borderId="0" xfId="0" applyFont="1" applyFill="1" applyBorder="1" applyAlignment="1">
      <alignment horizontal="left" vertical="center"/>
    </xf>
    <xf numFmtId="0" fontId="49" fillId="24" borderId="0" xfId="0" applyFont="1" applyFill="1" applyBorder="1" applyAlignment="1">
      <alignment vertical="center" shrinkToFit="1"/>
    </xf>
    <xf numFmtId="0" fontId="49" fillId="24" borderId="0" xfId="0" applyFont="1" applyFill="1" applyAlignment="1">
      <alignment horizontal="right" vertical="center"/>
    </xf>
    <xf numFmtId="0" fontId="49" fillId="24" borderId="0" xfId="0" applyFont="1" applyFill="1" applyBorder="1" applyAlignment="1">
      <alignment horizontal="left" vertical="center" shrinkToFit="1"/>
    </xf>
    <xf numFmtId="0" fontId="65" fillId="24" borderId="0" xfId="0" applyFont="1" applyFill="1" applyBorder="1" applyAlignment="1">
      <alignment horizontal="left" vertical="center"/>
    </xf>
    <xf numFmtId="0" fontId="49" fillId="24" borderId="0" xfId="0" applyFont="1" applyFill="1" applyAlignment="1">
      <alignment horizontal="left" vertical="center"/>
    </xf>
    <xf numFmtId="0" fontId="5" fillId="24" borderId="31" xfId="46" applyFont="1" applyFill="1" applyBorder="1" applyAlignment="1">
      <alignment horizontal="center" vertical="center" shrinkToFit="1"/>
    </xf>
    <xf numFmtId="0" fontId="5" fillId="24" borderId="0" xfId="46" applyFont="1" applyFill="1" applyBorder="1" applyAlignment="1">
      <alignment horizontal="center" vertical="center" shrinkToFit="1"/>
    </xf>
    <xf numFmtId="0" fontId="5" fillId="24" borderId="43" xfId="46" applyFont="1" applyFill="1" applyBorder="1" applyAlignment="1">
      <alignment horizontal="center" vertical="center" shrinkToFit="1"/>
    </xf>
    <xf numFmtId="0" fontId="5" fillId="24" borderId="42" xfId="46" applyFont="1" applyFill="1" applyBorder="1" applyAlignment="1">
      <alignment horizontal="center" vertical="center" shrinkToFit="1"/>
    </xf>
    <xf numFmtId="0" fontId="5" fillId="24" borderId="45" xfId="46" applyFont="1" applyFill="1" applyBorder="1" applyAlignment="1">
      <alignment horizontal="center" vertical="center" shrinkToFit="1"/>
    </xf>
    <xf numFmtId="0" fontId="5" fillId="24" borderId="73" xfId="46" applyFont="1" applyFill="1" applyBorder="1" applyAlignment="1">
      <alignment horizontal="center" vertical="center" shrinkToFit="1"/>
    </xf>
    <xf numFmtId="0" fontId="5" fillId="24" borderId="74" xfId="46" applyFont="1" applyFill="1" applyBorder="1" applyAlignment="1">
      <alignment horizontal="center" vertical="center" shrinkToFit="1"/>
    </xf>
    <xf numFmtId="0" fontId="5" fillId="24" borderId="75" xfId="46" applyFont="1" applyFill="1" applyBorder="1" applyAlignment="1">
      <alignment horizontal="center" vertical="center" shrinkToFit="1"/>
    </xf>
    <xf numFmtId="0" fontId="5" fillId="24" borderId="76" xfId="46" applyFont="1" applyFill="1" applyBorder="1" applyAlignment="1">
      <alignment horizontal="center" vertical="center" shrinkToFit="1"/>
    </xf>
    <xf numFmtId="0" fontId="5" fillId="24" borderId="68" xfId="46" applyFont="1" applyFill="1" applyBorder="1" applyAlignment="1">
      <alignment horizontal="center" vertical="center" shrinkToFit="1"/>
    </xf>
    <xf numFmtId="0" fontId="5" fillId="24" borderId="69" xfId="46" applyFont="1" applyFill="1" applyBorder="1" applyAlignment="1">
      <alignment horizontal="center" vertical="center" shrinkToFit="1"/>
    </xf>
    <xf numFmtId="0" fontId="5" fillId="24" borderId="77" xfId="46" applyFont="1" applyFill="1" applyBorder="1" applyAlignment="1">
      <alignment horizontal="center" vertical="center" shrinkToFit="1"/>
    </xf>
    <xf numFmtId="0" fontId="5" fillId="24" borderId="71" xfId="46" applyFont="1" applyFill="1" applyBorder="1" applyAlignment="1">
      <alignment horizontal="center" vertical="center" shrinkToFit="1"/>
    </xf>
    <xf numFmtId="0" fontId="5" fillId="24" borderId="72" xfId="46" applyFont="1" applyFill="1" applyBorder="1" applyAlignment="1">
      <alignment horizontal="center" vertical="center" shrinkToFit="1"/>
    </xf>
    <xf numFmtId="0" fontId="5" fillId="24" borderId="10" xfId="46" applyNumberFormat="1" applyFont="1" applyFill="1" applyBorder="1" applyAlignment="1">
      <alignment horizontal="center" vertical="center" shrinkToFit="1"/>
    </xf>
    <xf numFmtId="0" fontId="5" fillId="24" borderId="36" xfId="46" applyNumberFormat="1" applyFont="1" applyFill="1" applyBorder="1" applyAlignment="1">
      <alignment horizontal="center" vertical="center" shrinkToFit="1"/>
    </xf>
    <xf numFmtId="178" fontId="6" fillId="27" borderId="30" xfId="46" applyNumberFormat="1" applyFont="1" applyFill="1" applyBorder="1" applyAlignment="1">
      <alignment horizontal="center" vertical="center" shrinkToFit="1"/>
    </xf>
    <xf numFmtId="178" fontId="6" fillId="27" borderId="31" xfId="46" applyNumberFormat="1" applyFont="1" applyFill="1" applyBorder="1" applyAlignment="1">
      <alignment horizontal="center" vertical="center" shrinkToFit="1"/>
    </xf>
    <xf numFmtId="178" fontId="6" fillId="27" borderId="29" xfId="46" applyNumberFormat="1" applyFont="1" applyFill="1" applyBorder="1" applyAlignment="1">
      <alignment horizontal="center" vertical="center" shrinkToFit="1"/>
    </xf>
    <xf numFmtId="178" fontId="6" fillId="27" borderId="25" xfId="46" applyNumberFormat="1" applyFont="1" applyFill="1" applyBorder="1" applyAlignment="1">
      <alignment horizontal="center" vertical="center" shrinkToFit="1"/>
    </xf>
    <xf numFmtId="178" fontId="6" fillId="27" borderId="0" xfId="46" applyNumberFormat="1" applyFont="1" applyFill="1" applyBorder="1" applyAlignment="1">
      <alignment horizontal="center" vertical="center" shrinkToFit="1"/>
    </xf>
    <xf numFmtId="178" fontId="6" fillId="27" borderId="10" xfId="46" applyNumberFormat="1" applyFont="1" applyFill="1" applyBorder="1" applyAlignment="1">
      <alignment horizontal="center" vertical="center" shrinkToFit="1"/>
    </xf>
    <xf numFmtId="0" fontId="5" fillId="24" borderId="19" xfId="46" applyFont="1" applyFill="1" applyBorder="1" applyAlignment="1">
      <alignment horizontal="center" vertical="center" shrinkToFit="1"/>
    </xf>
    <xf numFmtId="0" fontId="5" fillId="24" borderId="41" xfId="46" applyFont="1" applyFill="1" applyBorder="1" applyAlignment="1">
      <alignment horizontal="center" vertical="center" shrinkToFit="1"/>
    </xf>
    <xf numFmtId="0" fontId="5" fillId="24" borderId="80" xfId="46" applyFont="1" applyFill="1" applyBorder="1" applyAlignment="1">
      <alignment horizontal="center" vertical="center" shrinkToFit="1"/>
    </xf>
    <xf numFmtId="0" fontId="5" fillId="24" borderId="81" xfId="46" applyFont="1" applyFill="1" applyBorder="1" applyAlignment="1">
      <alignment horizontal="center" vertical="center" shrinkToFit="1"/>
    </xf>
    <xf numFmtId="0" fontId="5" fillId="24" borderId="84" xfId="46" applyFont="1" applyFill="1" applyBorder="1" applyAlignment="1">
      <alignment horizontal="center" vertical="center" shrinkToFit="1"/>
    </xf>
    <xf numFmtId="0" fontId="5" fillId="24" borderId="43" xfId="46" applyNumberFormat="1" applyFont="1" applyFill="1" applyBorder="1" applyAlignment="1">
      <alignment horizontal="center" vertical="center" shrinkToFit="1"/>
    </xf>
    <xf numFmtId="0" fontId="5" fillId="24" borderId="42" xfId="46" applyNumberFormat="1" applyFont="1" applyFill="1" applyBorder="1" applyAlignment="1">
      <alignment horizontal="center" vertical="center" shrinkToFit="1"/>
    </xf>
    <xf numFmtId="0" fontId="5" fillId="24" borderId="45" xfId="46" applyNumberFormat="1" applyFont="1" applyFill="1" applyBorder="1" applyAlignment="1">
      <alignment horizontal="center" vertical="center" shrinkToFit="1"/>
    </xf>
    <xf numFmtId="0" fontId="5" fillId="24" borderId="29" xfId="46" applyNumberFormat="1" applyFont="1" applyFill="1" applyBorder="1" applyAlignment="1">
      <alignment horizontal="center" vertical="center" shrinkToFit="1"/>
    </xf>
    <xf numFmtId="0" fontId="5" fillId="24" borderId="41" xfId="46" applyNumberFormat="1" applyFont="1" applyFill="1" applyBorder="1" applyAlignment="1">
      <alignment horizontal="center" vertical="center" shrinkToFit="1"/>
    </xf>
    <xf numFmtId="0" fontId="5" fillId="24" borderId="63" xfId="46" applyNumberFormat="1" applyFont="1" applyFill="1" applyBorder="1" applyAlignment="1">
      <alignment horizontal="center" vertical="center" shrinkToFit="1"/>
    </xf>
    <xf numFmtId="0" fontId="5" fillId="24" borderId="64" xfId="46" applyFont="1" applyFill="1" applyBorder="1" applyAlignment="1">
      <alignment horizontal="center" vertical="center" shrinkToFit="1"/>
    </xf>
    <xf numFmtId="0" fontId="5" fillId="24" borderId="65" xfId="46" applyFont="1" applyFill="1" applyBorder="1" applyAlignment="1">
      <alignment horizontal="center" vertical="center" shrinkToFit="1"/>
    </xf>
    <xf numFmtId="0" fontId="5" fillId="24" borderId="66" xfId="46" applyFont="1" applyFill="1" applyBorder="1" applyAlignment="1">
      <alignment horizontal="center" vertical="center" shrinkToFit="1"/>
    </xf>
    <xf numFmtId="0" fontId="5" fillId="24" borderId="67" xfId="46" applyFont="1" applyFill="1" applyBorder="1" applyAlignment="1">
      <alignment horizontal="center" vertical="center" shrinkToFit="1"/>
    </xf>
    <xf numFmtId="0" fontId="5" fillId="24" borderId="70" xfId="46" applyFont="1" applyFill="1" applyBorder="1" applyAlignment="1">
      <alignment horizontal="center" vertical="center" shrinkToFit="1"/>
    </xf>
    <xf numFmtId="0" fontId="5" fillId="24" borderId="62" xfId="46" applyNumberFormat="1" applyFont="1" applyFill="1" applyBorder="1" applyAlignment="1">
      <alignment horizontal="center" vertical="center" shrinkToFit="1"/>
    </xf>
    <xf numFmtId="0" fontId="26" fillId="24" borderId="51" xfId="46" applyFont="1" applyFill="1" applyBorder="1" applyAlignment="1">
      <alignment horizontal="center" vertical="center" shrinkToFit="1"/>
    </xf>
    <xf numFmtId="0" fontId="26" fillId="24" borderId="37" xfId="46" applyFont="1" applyFill="1" applyBorder="1" applyAlignment="1">
      <alignment horizontal="center" vertical="center" shrinkToFit="1"/>
    </xf>
    <xf numFmtId="0" fontId="26" fillId="24" borderId="63" xfId="46" applyFont="1" applyFill="1" applyBorder="1" applyAlignment="1">
      <alignment horizontal="center" vertical="center" shrinkToFit="1"/>
    </xf>
    <xf numFmtId="0" fontId="26" fillId="24" borderId="44" xfId="46" applyFont="1" applyFill="1" applyBorder="1" applyAlignment="1">
      <alignment horizontal="center" vertical="center" shrinkToFit="1"/>
    </xf>
    <xf numFmtId="0" fontId="26" fillId="24" borderId="44" xfId="46" applyNumberFormat="1" applyFont="1" applyFill="1" applyBorder="1" applyAlignment="1">
      <alignment horizontal="center" vertical="center" shrinkToFit="1"/>
    </xf>
    <xf numFmtId="0" fontId="26" fillId="24" borderId="37" xfId="46" applyNumberFormat="1" applyFont="1" applyFill="1" applyBorder="1" applyAlignment="1">
      <alignment horizontal="center" vertical="center" shrinkToFit="1"/>
    </xf>
    <xf numFmtId="0" fontId="26" fillId="24" borderId="63" xfId="46" applyNumberFormat="1" applyFont="1" applyFill="1" applyBorder="1" applyAlignment="1">
      <alignment horizontal="center" vertical="center" shrinkToFit="1"/>
    </xf>
    <xf numFmtId="0" fontId="26" fillId="24" borderId="51" xfId="46" applyFont="1" applyFill="1" applyBorder="1" applyAlignment="1">
      <alignment horizontal="center" vertical="center"/>
    </xf>
    <xf numFmtId="0" fontId="26" fillId="24" borderId="37" xfId="46" applyFont="1" applyFill="1" applyBorder="1" applyAlignment="1">
      <alignment horizontal="center" vertical="center"/>
    </xf>
    <xf numFmtId="0" fontId="26" fillId="24" borderId="62" xfId="46" applyFont="1" applyFill="1" applyBorder="1" applyAlignment="1">
      <alignment horizontal="center" vertical="center"/>
    </xf>
    <xf numFmtId="0" fontId="26" fillId="24" borderId="28" xfId="46" applyFont="1" applyFill="1" applyBorder="1" applyAlignment="1">
      <alignment horizontal="center" shrinkToFit="1"/>
    </xf>
    <xf numFmtId="0" fontId="26" fillId="24" borderId="27" xfId="46" applyFont="1" applyFill="1" applyBorder="1" applyAlignment="1">
      <alignment horizontal="center" shrinkToFit="1"/>
    </xf>
    <xf numFmtId="0" fontId="26" fillId="24" borderId="40" xfId="46" applyFont="1" applyFill="1" applyBorder="1" applyAlignment="1">
      <alignment horizontal="center" shrinkToFit="1"/>
    </xf>
    <xf numFmtId="0" fontId="26" fillId="24" borderId="39" xfId="46" applyFont="1" applyFill="1" applyBorder="1" applyAlignment="1">
      <alignment horizontal="center" shrinkToFit="1"/>
    </xf>
    <xf numFmtId="0" fontId="26" fillId="24" borderId="38" xfId="46" applyFont="1" applyFill="1" applyBorder="1" applyAlignment="1">
      <alignment horizontal="center" shrinkToFit="1"/>
    </xf>
    <xf numFmtId="0" fontId="26" fillId="24" borderId="20" xfId="46" applyFont="1" applyFill="1" applyBorder="1" applyAlignment="1">
      <alignment horizontal="center" vertical="center" shrinkToFit="1"/>
    </xf>
    <xf numFmtId="0" fontId="26" fillId="24" borderId="19" xfId="46" applyFont="1" applyFill="1" applyBorder="1" applyAlignment="1">
      <alignment horizontal="center" vertical="center" shrinkToFit="1"/>
    </xf>
    <xf numFmtId="0" fontId="26" fillId="24" borderId="41" xfId="46" applyFont="1" applyFill="1" applyBorder="1" applyAlignment="1">
      <alignment horizontal="center" vertical="center" shrinkToFit="1"/>
    </xf>
    <xf numFmtId="0" fontId="26" fillId="24" borderId="21" xfId="46" applyFont="1" applyFill="1" applyBorder="1" applyAlignment="1">
      <alignment horizontal="center" vertical="center" shrinkToFit="1"/>
    </xf>
    <xf numFmtId="0" fontId="26" fillId="24" borderId="40" xfId="46" applyFont="1" applyFill="1" applyBorder="1" applyAlignment="1">
      <alignment horizontal="center"/>
    </xf>
    <xf numFmtId="0" fontId="26" fillId="24" borderId="39" xfId="46" applyFont="1" applyFill="1" applyBorder="1" applyAlignment="1">
      <alignment horizontal="center"/>
    </xf>
    <xf numFmtId="0" fontId="26" fillId="24" borderId="38" xfId="46" applyFont="1" applyFill="1" applyBorder="1" applyAlignment="1">
      <alignment horizontal="center"/>
    </xf>
    <xf numFmtId="0" fontId="26" fillId="24" borderId="25" xfId="46" applyFont="1" applyFill="1" applyBorder="1" applyAlignment="1">
      <alignment horizontal="center" vertical="center"/>
    </xf>
    <xf numFmtId="0" fontId="26" fillId="24" borderId="0" xfId="46" applyFont="1" applyFill="1" applyBorder="1" applyAlignment="1">
      <alignment horizontal="center" vertical="center"/>
    </xf>
    <xf numFmtId="0" fontId="26" fillId="24" borderId="10" xfId="46" applyFont="1" applyFill="1" applyBorder="1" applyAlignment="1">
      <alignment horizontal="center" vertical="center"/>
    </xf>
    <xf numFmtId="0" fontId="26" fillId="24" borderId="18" xfId="46" applyFont="1" applyFill="1" applyBorder="1" applyAlignment="1">
      <alignment horizontal="center" vertical="center" shrinkToFit="1"/>
    </xf>
    <xf numFmtId="0" fontId="5" fillId="24" borderId="64" xfId="46" applyFont="1" applyFill="1" applyBorder="1" applyAlignment="1">
      <alignment horizontal="right" vertical="center" shrinkToFit="1"/>
    </xf>
    <xf numFmtId="0" fontId="5" fillId="24" borderId="65" xfId="46" applyFont="1" applyFill="1" applyBorder="1" applyAlignment="1">
      <alignment horizontal="right" vertical="center" shrinkToFit="1"/>
    </xf>
    <xf numFmtId="0" fontId="5" fillId="24" borderId="66" xfId="46" applyFont="1" applyFill="1" applyBorder="1" applyAlignment="1">
      <alignment horizontal="right" vertical="center" shrinkToFit="1"/>
    </xf>
    <xf numFmtId="0" fontId="5" fillId="24" borderId="67" xfId="46" applyFont="1" applyFill="1" applyBorder="1" applyAlignment="1">
      <alignment horizontal="right" vertical="center" shrinkToFit="1"/>
    </xf>
    <xf numFmtId="0" fontId="5" fillId="24" borderId="68" xfId="46" applyFont="1" applyFill="1" applyBorder="1" applyAlignment="1">
      <alignment horizontal="right" vertical="center" shrinkToFit="1"/>
    </xf>
    <xf numFmtId="0" fontId="5" fillId="24" borderId="69" xfId="46" applyFont="1" applyFill="1" applyBorder="1" applyAlignment="1">
      <alignment horizontal="right" vertical="center" shrinkToFit="1"/>
    </xf>
    <xf numFmtId="0" fontId="5" fillId="24" borderId="70" xfId="46" applyFont="1" applyFill="1" applyBorder="1" applyAlignment="1">
      <alignment horizontal="right" vertical="center" shrinkToFit="1"/>
    </xf>
    <xf numFmtId="0" fontId="5" fillId="24" borderId="71" xfId="46" applyFont="1" applyFill="1" applyBorder="1" applyAlignment="1">
      <alignment horizontal="right" vertical="center" shrinkToFit="1"/>
    </xf>
    <xf numFmtId="0" fontId="5" fillId="24" borderId="72" xfId="46" applyFont="1" applyFill="1" applyBorder="1" applyAlignment="1">
      <alignment horizontal="right" vertical="center" shrinkToFit="1"/>
    </xf>
    <xf numFmtId="0" fontId="5" fillId="24" borderId="37" xfId="46" applyNumberFormat="1" applyFont="1" applyFill="1" applyBorder="1" applyAlignment="1">
      <alignment horizontal="center" vertical="center" shrinkToFit="1"/>
    </xf>
    <xf numFmtId="0" fontId="5" fillId="24" borderId="0" xfId="46" applyNumberFormat="1" applyFont="1" applyFill="1" applyBorder="1" applyAlignment="1">
      <alignment horizontal="center" vertical="center" shrinkToFit="1"/>
    </xf>
    <xf numFmtId="0" fontId="5" fillId="24" borderId="43" xfId="46" applyFont="1" applyFill="1" applyBorder="1" applyAlignment="1">
      <alignment horizontal="right" vertical="center" shrinkToFit="1"/>
    </xf>
    <xf numFmtId="0" fontId="5" fillId="24" borderId="42" xfId="46" applyFont="1" applyFill="1" applyBorder="1" applyAlignment="1">
      <alignment horizontal="right" vertical="center" shrinkToFit="1"/>
    </xf>
    <xf numFmtId="0" fontId="5" fillId="24" borderId="73" xfId="46" applyFont="1" applyFill="1" applyBorder="1" applyAlignment="1">
      <alignment horizontal="right" vertical="center" shrinkToFit="1"/>
    </xf>
    <xf numFmtId="0" fontId="5" fillId="24" borderId="74" xfId="46" applyFont="1" applyFill="1" applyBorder="1" applyAlignment="1">
      <alignment horizontal="right" vertical="center" shrinkToFit="1"/>
    </xf>
    <xf numFmtId="0" fontId="5" fillId="24" borderId="75" xfId="46" applyFont="1" applyFill="1" applyBorder="1" applyAlignment="1">
      <alignment horizontal="right" vertical="center" shrinkToFit="1"/>
    </xf>
    <xf numFmtId="0" fontId="5" fillId="24" borderId="76" xfId="46" applyFont="1" applyFill="1" applyBorder="1" applyAlignment="1">
      <alignment horizontal="right" vertical="center" shrinkToFit="1"/>
    </xf>
    <xf numFmtId="0" fontId="5" fillId="24" borderId="45" xfId="46" applyFont="1" applyFill="1" applyBorder="1" applyAlignment="1">
      <alignment horizontal="right" vertical="center" shrinkToFit="1"/>
    </xf>
    <xf numFmtId="0" fontId="5" fillId="24" borderId="77" xfId="46" applyFont="1" applyFill="1" applyBorder="1" applyAlignment="1">
      <alignment horizontal="right" vertical="center" shrinkToFit="1"/>
    </xf>
    <xf numFmtId="0" fontId="5" fillId="24" borderId="31" xfId="46" applyFont="1" applyFill="1" applyBorder="1" applyAlignment="1">
      <alignment horizontal="right" vertical="center" shrinkToFit="1"/>
    </xf>
    <xf numFmtId="0" fontId="5" fillId="24" borderId="0" xfId="46" applyFont="1" applyFill="1" applyBorder="1" applyAlignment="1">
      <alignment horizontal="right" vertical="center" shrinkToFit="1"/>
    </xf>
    <xf numFmtId="0" fontId="5" fillId="24" borderId="19" xfId="46" applyFont="1" applyFill="1" applyBorder="1" applyAlignment="1">
      <alignment horizontal="right" vertical="center" shrinkToFit="1"/>
    </xf>
    <xf numFmtId="0" fontId="5" fillId="24" borderId="41" xfId="46" applyFont="1" applyFill="1" applyBorder="1" applyAlignment="1">
      <alignment horizontal="right" vertical="center" shrinkToFit="1"/>
    </xf>
    <xf numFmtId="0" fontId="5" fillId="24" borderId="80" xfId="46" applyFont="1" applyFill="1" applyBorder="1" applyAlignment="1">
      <alignment horizontal="right" vertical="center" shrinkToFit="1"/>
    </xf>
    <xf numFmtId="0" fontId="5" fillId="24" borderId="81" xfId="46" applyFont="1" applyFill="1" applyBorder="1" applyAlignment="1">
      <alignment horizontal="right" vertical="center" shrinkToFit="1"/>
    </xf>
    <xf numFmtId="0" fontId="5" fillId="24" borderId="84" xfId="46" applyFont="1" applyFill="1" applyBorder="1" applyAlignment="1">
      <alignment horizontal="right" vertical="center" shrinkToFit="1"/>
    </xf>
    <xf numFmtId="178" fontId="6" fillId="27" borderId="51" xfId="46" applyNumberFormat="1" applyFont="1" applyFill="1" applyBorder="1" applyAlignment="1">
      <alignment horizontal="center" vertical="center" shrinkToFit="1"/>
    </xf>
    <xf numFmtId="178" fontId="6" fillId="27" borderId="37" xfId="46" applyNumberFormat="1" applyFont="1" applyFill="1" applyBorder="1" applyAlignment="1">
      <alignment horizontal="center" vertical="center" shrinkToFit="1"/>
    </xf>
    <xf numFmtId="178" fontId="6" fillId="27" borderId="62" xfId="46" applyNumberFormat="1" applyFont="1" applyFill="1" applyBorder="1" applyAlignment="1">
      <alignment horizontal="center" vertical="center" shrinkToFit="1"/>
    </xf>
    <xf numFmtId="0" fontId="5" fillId="24" borderId="31" xfId="46" applyNumberFormat="1" applyFont="1" applyFill="1" applyBorder="1" applyAlignment="1">
      <alignment horizontal="center" vertical="center" shrinkToFit="1"/>
    </xf>
    <xf numFmtId="0" fontId="5" fillId="24" borderId="33" xfId="46" applyNumberFormat="1" applyFont="1" applyFill="1" applyBorder="1" applyAlignment="1">
      <alignment horizontal="center" vertical="center" shrinkToFit="1"/>
    </xf>
    <xf numFmtId="38" fontId="37" fillId="26" borderId="46" xfId="33" applyFont="1" applyFill="1" applyBorder="1" applyAlignment="1">
      <alignment horizontal="center" vertical="center" shrinkToFit="1"/>
    </xf>
    <xf numFmtId="38" fontId="37" fillId="26" borderId="56" xfId="33" applyFont="1" applyFill="1" applyBorder="1" applyAlignment="1">
      <alignment horizontal="center" vertical="center" shrinkToFit="1"/>
    </xf>
    <xf numFmtId="38" fontId="37" fillId="26" borderId="58" xfId="0" applyNumberFormat="1" applyFont="1" applyFill="1" applyBorder="1" applyAlignment="1">
      <alignment horizontal="center" vertical="center" shrinkToFit="1"/>
    </xf>
    <xf numFmtId="0" fontId="37" fillId="26" borderId="47" xfId="0" applyNumberFormat="1" applyFont="1" applyFill="1" applyBorder="1" applyAlignment="1">
      <alignment horizontal="center" vertical="center" shrinkToFit="1"/>
    </xf>
    <xf numFmtId="38" fontId="37" fillId="26" borderId="47" xfId="0" applyNumberFormat="1" applyFont="1" applyFill="1" applyBorder="1" applyAlignment="1">
      <alignment horizontal="center" vertical="center" shrinkToFit="1"/>
    </xf>
    <xf numFmtId="38" fontId="37" fillId="26" borderId="47" xfId="33" applyFont="1" applyFill="1" applyBorder="1" applyAlignment="1">
      <alignment horizontal="center" vertical="center" shrinkToFit="1"/>
    </xf>
    <xf numFmtId="38" fontId="37" fillId="26" borderId="57" xfId="33" applyFont="1" applyFill="1" applyBorder="1" applyAlignment="1">
      <alignment horizontal="center" vertical="center" shrinkToFit="1"/>
    </xf>
    <xf numFmtId="38" fontId="37" fillId="26" borderId="85" xfId="0" applyNumberFormat="1" applyFont="1" applyFill="1" applyBorder="1" applyAlignment="1">
      <alignment horizontal="center" vertical="center" shrinkToFit="1"/>
    </xf>
    <xf numFmtId="0" fontId="37" fillId="26" borderId="46" xfId="0" applyNumberFormat="1" applyFont="1" applyFill="1" applyBorder="1" applyAlignment="1">
      <alignment horizontal="center" vertical="center" shrinkToFit="1"/>
    </xf>
    <xf numFmtId="38" fontId="37" fillId="26" borderId="46" xfId="0" applyNumberFormat="1" applyFont="1" applyFill="1" applyBorder="1" applyAlignment="1">
      <alignment horizontal="center" vertical="center" shrinkToFit="1"/>
    </xf>
    <xf numFmtId="38" fontId="37" fillId="26" borderId="58" xfId="33" applyFont="1" applyFill="1" applyBorder="1" applyAlignment="1">
      <alignment horizontal="center" vertical="center" shrinkToFit="1"/>
    </xf>
    <xf numFmtId="38" fontId="37" fillId="26" borderId="85" xfId="33" applyFont="1" applyFill="1" applyBorder="1" applyAlignment="1">
      <alignment horizontal="center" vertical="center" shrinkToFit="1"/>
    </xf>
    <xf numFmtId="0" fontId="67" fillId="24" borderId="51" xfId="0" applyFont="1" applyFill="1" applyBorder="1" applyAlignment="1">
      <alignment horizontal="left" vertical="center" shrinkToFit="1"/>
    </xf>
    <xf numFmtId="0" fontId="67" fillId="24" borderId="62" xfId="0" applyFont="1" applyFill="1" applyBorder="1" applyAlignment="1">
      <alignment horizontal="left" vertical="center" shrinkToFit="1"/>
    </xf>
    <xf numFmtId="0" fontId="67" fillId="24" borderId="20" xfId="0" applyFont="1" applyFill="1" applyBorder="1" applyAlignment="1">
      <alignment horizontal="left" vertical="center" shrinkToFit="1"/>
    </xf>
    <xf numFmtId="0" fontId="67" fillId="24" borderId="18" xfId="0" applyFont="1" applyFill="1" applyBorder="1" applyAlignment="1">
      <alignment horizontal="left" vertical="center" shrinkToFit="1"/>
    </xf>
    <xf numFmtId="0" fontId="50" fillId="27" borderId="83" xfId="0" applyFont="1" applyFill="1" applyBorder="1" applyAlignment="1">
      <alignment horizontal="center" vertical="center" shrinkToFit="1"/>
    </xf>
    <xf numFmtId="0" fontId="50" fillId="27" borderId="54" xfId="0" applyFont="1" applyFill="1" applyBorder="1" applyAlignment="1">
      <alignment horizontal="center" vertical="center" shrinkToFit="1"/>
    </xf>
    <xf numFmtId="38" fontId="52" fillId="27" borderId="49" xfId="33" applyFont="1" applyFill="1" applyBorder="1" applyAlignment="1">
      <alignment horizontal="center" vertical="center" shrinkToFit="1"/>
    </xf>
    <xf numFmtId="38" fontId="52" fillId="27" borderId="48" xfId="33" applyFont="1" applyFill="1" applyBorder="1" applyAlignment="1">
      <alignment horizontal="center" vertical="center" shrinkToFit="1"/>
    </xf>
    <xf numFmtId="0" fontId="61" fillId="24" borderId="0" xfId="0" applyFont="1" applyFill="1" applyBorder="1" applyAlignment="1">
      <alignment horizontal="center" vertical="center" shrinkToFit="1"/>
    </xf>
    <xf numFmtId="178" fontId="55" fillId="24" borderId="53" xfId="0" applyNumberFormat="1" applyFont="1" applyFill="1" applyBorder="1" applyAlignment="1">
      <alignment horizontal="center" vertical="center" shrinkToFit="1"/>
    </xf>
    <xf numFmtId="178" fontId="55" fillId="24" borderId="31" xfId="0" applyNumberFormat="1" applyFont="1" applyFill="1" applyBorder="1" applyAlignment="1">
      <alignment horizontal="center" vertical="center" shrinkToFit="1"/>
    </xf>
    <xf numFmtId="178" fontId="55" fillId="24" borderId="43" xfId="0" applyNumberFormat="1" applyFont="1" applyFill="1" applyBorder="1" applyAlignment="1">
      <alignment horizontal="center" vertical="center" shrinkToFit="1"/>
    </xf>
    <xf numFmtId="178" fontId="55" fillId="24" borderId="50" xfId="0" applyNumberFormat="1" applyFont="1" applyFill="1" applyBorder="1" applyAlignment="1">
      <alignment horizontal="center" vertical="center" shrinkToFit="1"/>
    </xf>
    <xf numFmtId="178" fontId="55" fillId="24" borderId="0" xfId="0" applyNumberFormat="1" applyFont="1" applyFill="1" applyBorder="1" applyAlignment="1">
      <alignment horizontal="center" vertical="center" shrinkToFit="1"/>
    </xf>
    <xf numFmtId="178" fontId="55" fillId="24" borderId="42" xfId="0" applyNumberFormat="1" applyFont="1" applyFill="1" applyBorder="1" applyAlignment="1">
      <alignment horizontal="center" vertical="center" shrinkToFit="1"/>
    </xf>
    <xf numFmtId="178" fontId="55" fillId="24" borderId="55" xfId="0" applyNumberFormat="1" applyFont="1" applyFill="1" applyBorder="1" applyAlignment="1">
      <alignment horizontal="center" vertical="center" shrinkToFit="1"/>
    </xf>
    <xf numFmtId="178" fontId="55" fillId="24" borderId="33" xfId="0" applyNumberFormat="1" applyFont="1" applyFill="1" applyBorder="1" applyAlignment="1">
      <alignment horizontal="center" vertical="center" shrinkToFit="1"/>
    </xf>
    <xf numFmtId="178" fontId="55" fillId="24" borderId="45" xfId="0" applyNumberFormat="1" applyFont="1" applyFill="1" applyBorder="1" applyAlignment="1">
      <alignment horizontal="center" vertical="center" shrinkToFit="1"/>
    </xf>
    <xf numFmtId="0" fontId="50" fillId="24" borderId="32" xfId="0" applyFont="1" applyFill="1" applyBorder="1" applyAlignment="1">
      <alignment horizontal="center" vertical="center" shrinkToFit="1"/>
    </xf>
    <xf numFmtId="0" fontId="50" fillId="24" borderId="31" xfId="0" applyFont="1" applyFill="1" applyBorder="1" applyAlignment="1">
      <alignment horizontal="center" vertical="center" shrinkToFit="1"/>
    </xf>
    <xf numFmtId="0" fontId="50" fillId="24" borderId="34" xfId="0" applyFont="1" applyFill="1" applyBorder="1" applyAlignment="1">
      <alignment horizontal="center" vertical="center" shrinkToFit="1"/>
    </xf>
    <xf numFmtId="0" fontId="50" fillId="24" borderId="33" xfId="0" applyFont="1" applyFill="1" applyBorder="1" applyAlignment="1">
      <alignment horizontal="center" vertical="center" shrinkToFit="1"/>
    </xf>
    <xf numFmtId="38" fontId="50" fillId="24" borderId="31" xfId="33" applyFont="1" applyFill="1" applyBorder="1" applyAlignment="1">
      <alignment horizontal="center" vertical="center" shrinkToFit="1"/>
    </xf>
    <xf numFmtId="38" fontId="50" fillId="24" borderId="43" xfId="33" applyFont="1" applyFill="1" applyBorder="1" applyAlignment="1">
      <alignment horizontal="center" vertical="center" shrinkToFit="1"/>
    </xf>
    <xf numFmtId="38" fontId="50" fillId="24" borderId="33" xfId="33" applyFont="1" applyFill="1" applyBorder="1" applyAlignment="1">
      <alignment horizontal="center" vertical="center" shrinkToFit="1"/>
    </xf>
    <xf numFmtId="38" fontId="50" fillId="24" borderId="45" xfId="33" applyFont="1" applyFill="1" applyBorder="1" applyAlignment="1">
      <alignment horizontal="center" vertical="center" shrinkToFit="1"/>
    </xf>
    <xf numFmtId="0" fontId="64" fillId="24" borderId="0" xfId="0" applyFont="1" applyFill="1" applyAlignment="1">
      <alignment horizontal="left"/>
    </xf>
    <xf numFmtId="0" fontId="64" fillId="24" borderId="0" xfId="0" applyFont="1" applyFill="1" applyBorder="1" applyAlignment="1">
      <alignment horizontal="left"/>
    </xf>
    <xf numFmtId="0" fontId="64" fillId="24" borderId="10" xfId="0" applyFont="1" applyFill="1" applyBorder="1" applyAlignment="1">
      <alignment horizontal="left"/>
    </xf>
    <xf numFmtId="0" fontId="26" fillId="24" borderId="62" xfId="46" applyFont="1" applyFill="1" applyBorder="1" applyAlignment="1">
      <alignment horizontal="center" vertical="center" shrinkToFit="1"/>
    </xf>
    <xf numFmtId="0" fontId="5" fillId="24" borderId="78" xfId="46" applyFont="1" applyFill="1" applyBorder="1" applyAlignment="1">
      <alignment horizontal="right" vertical="center" shrinkToFit="1"/>
    </xf>
    <xf numFmtId="0" fontId="5" fillId="24" borderId="79" xfId="46" applyFont="1" applyFill="1" applyBorder="1" applyAlignment="1">
      <alignment horizontal="right" vertical="center" shrinkToFit="1"/>
    </xf>
    <xf numFmtId="0" fontId="5" fillId="24" borderId="82" xfId="46" applyFont="1" applyFill="1" applyBorder="1" applyAlignment="1">
      <alignment horizontal="right" vertical="center" shrinkToFit="1"/>
    </xf>
    <xf numFmtId="38" fontId="50" fillId="27" borderId="49" xfId="33" applyFont="1" applyFill="1" applyBorder="1" applyAlignment="1">
      <alignment horizontal="center" vertical="center" shrinkToFit="1"/>
    </xf>
    <xf numFmtId="38" fontId="50" fillId="27" borderId="48" xfId="33" applyFont="1" applyFill="1" applyBorder="1" applyAlignment="1">
      <alignment horizontal="center" vertical="center" shrinkToFit="1"/>
    </xf>
    <xf numFmtId="0" fontId="75" fillId="24" borderId="0" xfId="0" applyFont="1" applyFill="1" applyAlignment="1">
      <alignment horizontal="center" vertical="center"/>
    </xf>
    <xf numFmtId="0" fontId="67" fillId="24" borderId="51" xfId="0" applyFont="1" applyFill="1" applyBorder="1" applyAlignment="1">
      <alignment horizontal="center" vertical="center" shrinkToFit="1"/>
    </xf>
    <xf numFmtId="0" fontId="67" fillId="24" borderId="62" xfId="0" applyFont="1" applyFill="1" applyBorder="1" applyAlignment="1">
      <alignment horizontal="center" vertical="center" shrinkToFit="1"/>
    </xf>
    <xf numFmtId="0" fontId="67" fillId="24" borderId="20" xfId="0" applyFont="1" applyFill="1" applyBorder="1" applyAlignment="1">
      <alignment horizontal="center" vertical="center" shrinkToFit="1"/>
    </xf>
    <xf numFmtId="0" fontId="67" fillId="24" borderId="18" xfId="0" applyFont="1" applyFill="1" applyBorder="1" applyAlignment="1">
      <alignment horizontal="center" vertical="center" shrinkToFit="1"/>
    </xf>
    <xf numFmtId="0" fontId="64" fillId="24" borderId="33" xfId="0" applyFont="1" applyFill="1" applyBorder="1" applyAlignment="1">
      <alignment horizontal="left"/>
    </xf>
    <xf numFmtId="0" fontId="50" fillId="27" borderId="32" xfId="0" applyFont="1" applyFill="1" applyBorder="1" applyAlignment="1">
      <alignment horizontal="center" vertical="center" shrinkToFit="1"/>
    </xf>
    <xf numFmtId="0" fontId="50" fillId="27" borderId="31" xfId="0" applyFont="1" applyFill="1" applyBorder="1" applyAlignment="1">
      <alignment horizontal="center" vertical="center" shrinkToFit="1"/>
    </xf>
    <xf numFmtId="0" fontId="50" fillId="27" borderId="34" xfId="0" applyFont="1" applyFill="1" applyBorder="1" applyAlignment="1">
      <alignment horizontal="center" vertical="center" shrinkToFit="1"/>
    </xf>
    <xf numFmtId="0" fontId="50" fillId="27" borderId="33" xfId="0" applyFont="1" applyFill="1" applyBorder="1" applyAlignment="1">
      <alignment horizontal="center" vertical="center" shrinkToFit="1"/>
    </xf>
    <xf numFmtId="38" fontId="50" fillId="27" borderId="31" xfId="33" applyFont="1" applyFill="1" applyBorder="1" applyAlignment="1">
      <alignment horizontal="center" vertical="center" shrinkToFit="1"/>
    </xf>
    <xf numFmtId="38" fontId="50" fillId="27" borderId="43" xfId="33" applyFont="1" applyFill="1" applyBorder="1" applyAlignment="1">
      <alignment horizontal="center" vertical="center" shrinkToFit="1"/>
    </xf>
    <xf numFmtId="38" fontId="50" fillId="27" borderId="33" xfId="33" applyFont="1" applyFill="1" applyBorder="1" applyAlignment="1">
      <alignment horizontal="center" vertical="center" shrinkToFit="1"/>
    </xf>
    <xf numFmtId="38" fontId="50" fillId="27" borderId="45" xfId="33" applyFont="1" applyFill="1" applyBorder="1" applyAlignment="1">
      <alignment horizontal="center" vertical="center" shrinkToFit="1"/>
    </xf>
    <xf numFmtId="179" fontId="50" fillId="27" borderId="31" xfId="0" applyNumberFormat="1" applyFont="1" applyFill="1" applyBorder="1" applyAlignment="1">
      <alignment horizontal="center" vertical="center" shrinkToFit="1"/>
    </xf>
    <xf numFmtId="179" fontId="50" fillId="27" borderId="43" xfId="0" applyNumberFormat="1" applyFont="1" applyFill="1" applyBorder="1" applyAlignment="1">
      <alignment horizontal="center" vertical="center" shrinkToFit="1"/>
    </xf>
    <xf numFmtId="179" fontId="50" fillId="27" borderId="33" xfId="0" applyNumberFormat="1" applyFont="1" applyFill="1" applyBorder="1" applyAlignment="1">
      <alignment horizontal="center" vertical="center" shrinkToFit="1"/>
    </xf>
    <xf numFmtId="179" fontId="50" fillId="27" borderId="45" xfId="0" applyNumberFormat="1" applyFont="1" applyFill="1" applyBorder="1" applyAlignment="1">
      <alignment horizontal="center" vertical="center" shrinkToFit="1"/>
    </xf>
    <xf numFmtId="176" fontId="50" fillId="27" borderId="31" xfId="0" applyNumberFormat="1" applyFont="1" applyFill="1" applyBorder="1" applyAlignment="1">
      <alignment horizontal="center" vertical="center" shrinkToFit="1"/>
    </xf>
    <xf numFmtId="176" fontId="50" fillId="27" borderId="43" xfId="0" applyNumberFormat="1" applyFont="1" applyFill="1" applyBorder="1" applyAlignment="1">
      <alignment horizontal="center" vertical="center" shrinkToFit="1"/>
    </xf>
    <xf numFmtId="176" fontId="50" fillId="27" borderId="33" xfId="0" applyNumberFormat="1" applyFont="1" applyFill="1" applyBorder="1" applyAlignment="1">
      <alignment horizontal="center" vertical="center" shrinkToFit="1"/>
    </xf>
    <xf numFmtId="176" fontId="50" fillId="27" borderId="45" xfId="0" applyNumberFormat="1" applyFont="1" applyFill="1" applyBorder="1" applyAlignment="1">
      <alignment horizontal="center" vertical="center" shrinkToFit="1"/>
    </xf>
    <xf numFmtId="0" fontId="64" fillId="24" borderId="31" xfId="0" applyFont="1" applyFill="1" applyBorder="1" applyAlignment="1">
      <alignment horizontal="left"/>
    </xf>
    <xf numFmtId="38" fontId="50" fillId="27" borderId="32" xfId="33" applyFont="1" applyFill="1" applyBorder="1" applyAlignment="1">
      <alignment horizontal="center" vertical="center" shrinkToFit="1"/>
    </xf>
    <xf numFmtId="38" fontId="50" fillId="27" borderId="34" xfId="33" applyFont="1" applyFill="1" applyBorder="1" applyAlignment="1">
      <alignment horizontal="center" vertical="center" shrinkToFit="1"/>
    </xf>
    <xf numFmtId="38" fontId="50" fillId="24" borderId="29" xfId="33" applyFont="1" applyFill="1" applyBorder="1" applyAlignment="1">
      <alignment horizontal="left" vertical="center" wrapText="1" shrinkToFit="1"/>
    </xf>
    <xf numFmtId="38" fontId="50" fillId="24" borderId="10" xfId="33" applyFont="1" applyFill="1" applyBorder="1" applyAlignment="1">
      <alignment horizontal="left" vertical="center" wrapText="1" shrinkToFit="1"/>
    </xf>
    <xf numFmtId="38" fontId="64" fillId="24" borderId="31" xfId="33" applyFont="1" applyFill="1" applyBorder="1" applyAlignment="1">
      <alignment horizontal="left"/>
    </xf>
    <xf numFmtId="38" fontId="64" fillId="24" borderId="33" xfId="33" applyFont="1" applyFill="1" applyBorder="1" applyAlignment="1">
      <alignment horizontal="left"/>
    </xf>
    <xf numFmtId="0" fontId="67" fillId="24" borderId="51" xfId="46" applyFont="1" applyFill="1" applyBorder="1" applyAlignment="1">
      <alignment horizontal="left" vertical="center" shrinkToFit="1"/>
    </xf>
    <xf numFmtId="0" fontId="67" fillId="24" borderId="62" xfId="46" applyFont="1" applyFill="1" applyBorder="1" applyAlignment="1">
      <alignment horizontal="left" vertical="center" shrinkToFit="1"/>
    </xf>
    <xf numFmtId="0" fontId="67" fillId="24" borderId="20" xfId="46" applyFont="1" applyFill="1" applyBorder="1" applyAlignment="1">
      <alignment horizontal="left" vertical="center" shrinkToFit="1"/>
    </xf>
    <xf numFmtId="0" fontId="67" fillId="24" borderId="18" xfId="46" applyFont="1" applyFill="1" applyBorder="1" applyAlignment="1">
      <alignment horizontal="left" vertical="center" shrinkToFit="1"/>
    </xf>
    <xf numFmtId="0" fontId="72" fillId="24" borderId="0" xfId="0" applyFont="1" applyFill="1" applyAlignment="1">
      <alignment horizontal="center" vertical="center" shrinkToFit="1"/>
    </xf>
    <xf numFmtId="0" fontId="72" fillId="24" borderId="10" xfId="0" applyFont="1" applyFill="1" applyBorder="1" applyAlignment="1">
      <alignment horizontal="center" vertical="center" shrinkToFit="1"/>
    </xf>
    <xf numFmtId="0" fontId="74" fillId="24" borderId="0" xfId="0" applyFont="1" applyFill="1" applyAlignment="1">
      <alignment horizontal="left" vertical="center"/>
    </xf>
    <xf numFmtId="0" fontId="61" fillId="24" borderId="0" xfId="0" applyFont="1" applyFill="1" applyBorder="1" applyAlignment="1">
      <alignment horizontal="left" vertical="center" shrinkToFit="1"/>
    </xf>
    <xf numFmtId="0" fontId="50" fillId="27" borderId="32" xfId="0" applyFont="1" applyFill="1" applyBorder="1" applyAlignment="1">
      <alignment horizontal="center" vertical="center"/>
    </xf>
    <xf numFmtId="0" fontId="50" fillId="27" borderId="34" xfId="0" applyFont="1" applyFill="1" applyBorder="1" applyAlignment="1">
      <alignment horizontal="center" vertical="center"/>
    </xf>
    <xf numFmtId="176" fontId="50" fillId="27" borderId="31" xfId="0" applyNumberFormat="1" applyFont="1" applyFill="1" applyBorder="1" applyAlignment="1">
      <alignment horizontal="center" vertical="center"/>
    </xf>
    <xf numFmtId="0" fontId="50" fillId="27" borderId="31" xfId="0" applyFont="1" applyFill="1" applyBorder="1" applyAlignment="1">
      <alignment horizontal="center" vertical="center"/>
    </xf>
    <xf numFmtId="0" fontId="50" fillId="27" borderId="43" xfId="0" applyFont="1" applyFill="1" applyBorder="1" applyAlignment="1">
      <alignment horizontal="center" vertical="center"/>
    </xf>
    <xf numFmtId="0" fontId="50" fillId="27" borderId="33" xfId="0" applyFont="1" applyFill="1" applyBorder="1" applyAlignment="1">
      <alignment horizontal="center" vertical="center"/>
    </xf>
    <xf numFmtId="0" fontId="50" fillId="27" borderId="45" xfId="0" applyFont="1" applyFill="1" applyBorder="1" applyAlignment="1">
      <alignment horizontal="center" vertical="center"/>
    </xf>
    <xf numFmtId="0" fontId="43" fillId="24" borderId="51" xfId="46" applyFont="1" applyFill="1" applyBorder="1" applyAlignment="1">
      <alignment horizontal="center" vertical="center" shrinkToFit="1"/>
    </xf>
    <xf numFmtId="0" fontId="43" fillId="24" borderId="62" xfId="46" applyFont="1" applyFill="1" applyBorder="1" applyAlignment="1">
      <alignment horizontal="center" vertical="center" shrinkToFit="1"/>
    </xf>
    <xf numFmtId="0" fontId="43" fillId="24" borderId="20" xfId="46" applyFont="1" applyFill="1" applyBorder="1" applyAlignment="1">
      <alignment horizontal="center" vertical="center" shrinkToFit="1"/>
    </xf>
    <xf numFmtId="0" fontId="43" fillId="24" borderId="18" xfId="46" applyFont="1" applyFill="1" applyBorder="1" applyAlignment="1">
      <alignment horizontal="center" vertical="center" shrinkToFit="1"/>
    </xf>
    <xf numFmtId="0" fontId="72" fillId="24" borderId="0" xfId="0" applyFont="1" applyFill="1" applyBorder="1" applyAlignment="1">
      <alignment horizontal="center" vertical="center"/>
    </xf>
    <xf numFmtId="0" fontId="72" fillId="24" borderId="10" xfId="0" applyFont="1" applyFill="1" applyBorder="1" applyAlignment="1">
      <alignment horizontal="center" vertical="center"/>
    </xf>
    <xf numFmtId="0" fontId="0" fillId="26" borderId="60" xfId="0" applyFill="1" applyBorder="1" applyAlignment="1">
      <alignment horizontal="center"/>
    </xf>
    <xf numFmtId="0" fontId="0" fillId="26" borderId="59" xfId="0" applyFill="1" applyBorder="1" applyAlignment="1">
      <alignment horizontal="center"/>
    </xf>
    <xf numFmtId="0" fontId="0" fillId="26" borderId="61" xfId="0" applyFill="1" applyBorder="1" applyAlignment="1">
      <alignment horizontal="center"/>
    </xf>
    <xf numFmtId="0" fontId="43" fillId="26" borderId="60" xfId="0" applyFont="1" applyFill="1" applyBorder="1" applyAlignment="1">
      <alignment horizontal="center" vertical="center"/>
    </xf>
    <xf numFmtId="0" fontId="43" fillId="26" borderId="59" xfId="0" applyFont="1" applyFill="1" applyBorder="1" applyAlignment="1">
      <alignment horizontal="center" vertical="center"/>
    </xf>
    <xf numFmtId="0" fontId="43" fillId="26" borderId="61" xfId="0" applyFont="1" applyFill="1" applyBorder="1" applyAlignment="1">
      <alignment horizontal="center" vertical="center"/>
    </xf>
    <xf numFmtId="0" fontId="31" fillId="24" borderId="12" xfId="52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1" fillId="24" borderId="14" xfId="52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4" fillId="24" borderId="60" xfId="52" applyFont="1" applyFill="1" applyBorder="1" applyAlignment="1">
      <alignment horizontal="left" vertical="top" wrapText="1" shrinkToFit="1"/>
    </xf>
    <xf numFmtId="0" fontId="34" fillId="24" borderId="59" xfId="52" applyFont="1" applyFill="1" applyBorder="1" applyAlignment="1">
      <alignment horizontal="left" vertical="top" shrinkToFit="1"/>
    </xf>
    <xf numFmtId="0" fontId="34" fillId="24" borderId="61" xfId="52" applyFont="1" applyFill="1" applyBorder="1" applyAlignment="1">
      <alignment horizontal="left" vertical="top" shrinkToFit="1"/>
    </xf>
    <xf numFmtId="0" fontId="31" fillId="24" borderId="11" xfId="52" applyFont="1" applyFill="1" applyBorder="1" applyAlignment="1">
      <alignment horizontal="center" vertical="center" shrinkToFit="1"/>
    </xf>
    <xf numFmtId="0" fontId="31" fillId="24" borderId="13" xfId="52" applyFont="1" applyFill="1" applyBorder="1" applyAlignment="1">
      <alignment horizontal="center" vertical="center" shrinkToFit="1"/>
    </xf>
    <xf numFmtId="0" fontId="31" fillId="24" borderId="32" xfId="52" applyFont="1" applyFill="1" applyBorder="1" applyAlignment="1">
      <alignment horizontal="center" vertical="center" shrinkToFit="1"/>
    </xf>
    <xf numFmtId="0" fontId="31" fillId="24" borderId="24" xfId="52" applyFont="1" applyFill="1" applyBorder="1" applyAlignment="1">
      <alignment horizontal="center" vertical="center" shrinkToFit="1"/>
    </xf>
    <xf numFmtId="0" fontId="31" fillId="24" borderId="34" xfId="52" applyFont="1" applyFill="1" applyBorder="1" applyAlignment="1">
      <alignment horizontal="center" vertical="center" shrinkToFit="1"/>
    </xf>
    <xf numFmtId="38" fontId="31" fillId="24" borderId="12" xfId="52" applyNumberFormat="1" applyFont="1" applyFill="1" applyBorder="1" applyAlignment="1">
      <alignment horizontal="center" vertical="center" shrinkToFit="1"/>
    </xf>
    <xf numFmtId="38" fontId="31" fillId="24" borderId="14" xfId="52" applyNumberFormat="1" applyFont="1" applyFill="1" applyBorder="1" applyAlignment="1">
      <alignment horizontal="center" vertical="center" shrinkToFi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/>
    <cellStyle name="入力" xfId="44" builtinId="20" customBuiltin="1"/>
    <cellStyle name="標準" xfId="0" builtinId="0"/>
    <cellStyle name="標準 2" xfId="45"/>
    <cellStyle name="標準 2 2" xfId="46"/>
    <cellStyle name="標準 2 2 2" xfId="47"/>
    <cellStyle name="標準 2 2 3" xfId="48"/>
    <cellStyle name="標準 3" xfId="49"/>
    <cellStyle name="標準 4" xfId="50"/>
    <cellStyle name="標準_07mikkusuopun" xfId="51"/>
    <cellStyle name="標準_市民ｽﾎﾟｰﾂ祭結果提出表" xfId="52"/>
    <cellStyle name="良い" xfId="53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12</xdr:row>
      <xdr:rowOff>61382</xdr:rowOff>
    </xdr:from>
    <xdr:to>
      <xdr:col>14</xdr:col>
      <xdr:colOff>126999</xdr:colOff>
      <xdr:row>12</xdr:row>
      <xdr:rowOff>965199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1" t="26496" r="20827" b="37807"/>
        <a:stretch/>
      </xdr:blipFill>
      <xdr:spPr>
        <a:xfrm>
          <a:off x="2108200" y="4430182"/>
          <a:ext cx="1828799" cy="903817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</xdr:colOff>
      <xdr:row>16</xdr:row>
      <xdr:rowOff>43093</xdr:rowOff>
    </xdr:from>
    <xdr:to>
      <xdr:col>14</xdr:col>
      <xdr:colOff>146390</xdr:colOff>
      <xdr:row>16</xdr:row>
      <xdr:rowOff>939800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67" t="19556" r="19000" b="42323"/>
        <a:stretch/>
      </xdr:blipFill>
      <xdr:spPr>
        <a:xfrm>
          <a:off x="2095500" y="6062893"/>
          <a:ext cx="1860890" cy="896707"/>
        </a:xfrm>
        <a:prstGeom prst="rect">
          <a:avLst/>
        </a:prstGeom>
      </xdr:spPr>
    </xdr:pic>
    <xdr:clientData/>
  </xdr:twoCellAnchor>
  <xdr:twoCellAnchor editAs="oneCell">
    <xdr:from>
      <xdr:col>27</xdr:col>
      <xdr:colOff>41096</xdr:colOff>
      <xdr:row>4</xdr:row>
      <xdr:rowOff>13362</xdr:rowOff>
    </xdr:from>
    <xdr:to>
      <xdr:col>29</xdr:col>
      <xdr:colOff>25400</xdr:colOff>
      <xdr:row>4</xdr:row>
      <xdr:rowOff>965200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00" t="11110" r="12667" b="35140"/>
        <a:stretch/>
      </xdr:blipFill>
      <xdr:spPr>
        <a:xfrm>
          <a:off x="6162496" y="1143662"/>
          <a:ext cx="1660704" cy="951838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</xdr:colOff>
      <xdr:row>12</xdr:row>
      <xdr:rowOff>38100</xdr:rowOff>
    </xdr:from>
    <xdr:to>
      <xdr:col>25</xdr:col>
      <xdr:colOff>150568</xdr:colOff>
      <xdr:row>12</xdr:row>
      <xdr:rowOff>990600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66" t="16001" r="19000" b="37778"/>
        <a:stretch/>
      </xdr:blipFill>
      <xdr:spPr>
        <a:xfrm>
          <a:off x="4203700" y="4406900"/>
          <a:ext cx="1712668" cy="952500"/>
        </a:xfrm>
        <a:prstGeom prst="rect">
          <a:avLst/>
        </a:prstGeom>
      </xdr:spPr>
    </xdr:pic>
    <xdr:clientData/>
  </xdr:twoCellAnchor>
  <xdr:twoCellAnchor editAs="oneCell">
    <xdr:from>
      <xdr:col>16</xdr:col>
      <xdr:colOff>25400</xdr:colOff>
      <xdr:row>16</xdr:row>
      <xdr:rowOff>23513</xdr:rowOff>
    </xdr:from>
    <xdr:to>
      <xdr:col>25</xdr:col>
      <xdr:colOff>152400</xdr:colOff>
      <xdr:row>16</xdr:row>
      <xdr:rowOff>939800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90" t="20888" r="16374" b="34807"/>
        <a:stretch/>
      </xdr:blipFill>
      <xdr:spPr>
        <a:xfrm>
          <a:off x="4191000" y="6043313"/>
          <a:ext cx="1727200" cy="916287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</xdr:colOff>
      <xdr:row>4</xdr:row>
      <xdr:rowOff>38100</xdr:rowOff>
    </xdr:from>
    <xdr:to>
      <xdr:col>14</xdr:col>
      <xdr:colOff>101600</xdr:colOff>
      <xdr:row>4</xdr:row>
      <xdr:rowOff>988595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60" t="4233" r="9167" b="42553"/>
        <a:stretch/>
      </xdr:blipFill>
      <xdr:spPr>
        <a:xfrm>
          <a:off x="2082800" y="1168400"/>
          <a:ext cx="1828800" cy="950495"/>
        </a:xfrm>
        <a:prstGeom prst="rect">
          <a:avLst/>
        </a:prstGeom>
      </xdr:spPr>
    </xdr:pic>
    <xdr:clientData/>
  </xdr:twoCellAnchor>
  <xdr:twoCellAnchor editAs="oneCell">
    <xdr:from>
      <xdr:col>0</xdr:col>
      <xdr:colOff>45215</xdr:colOff>
      <xdr:row>8</xdr:row>
      <xdr:rowOff>12700</xdr:rowOff>
    </xdr:from>
    <xdr:to>
      <xdr:col>2</xdr:col>
      <xdr:colOff>889000</xdr:colOff>
      <xdr:row>9</xdr:row>
      <xdr:rowOff>12700</xdr:rowOff>
    </xdr:to>
    <xdr:pic>
      <xdr:nvPicPr>
        <xdr:cNvPr id="10" name="図 9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97" t="8329" r="4602" b="33803"/>
        <a:stretch/>
      </xdr:blipFill>
      <xdr:spPr>
        <a:xfrm>
          <a:off x="45215" y="2794000"/>
          <a:ext cx="170738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</xdr:row>
      <xdr:rowOff>25400</xdr:rowOff>
    </xdr:from>
    <xdr:to>
      <xdr:col>2</xdr:col>
      <xdr:colOff>889000</xdr:colOff>
      <xdr:row>4</xdr:row>
      <xdr:rowOff>990600</xdr:rowOff>
    </xdr:to>
    <xdr:pic>
      <xdr:nvPicPr>
        <xdr:cNvPr id="11" name="図 10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57" t="18321" r="10608" b="27692"/>
        <a:stretch/>
      </xdr:blipFill>
      <xdr:spPr>
        <a:xfrm>
          <a:off x="38100" y="1155700"/>
          <a:ext cx="1714500" cy="965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38099</xdr:colOff>
      <xdr:row>8</xdr:row>
      <xdr:rowOff>12700</xdr:rowOff>
    </xdr:from>
    <xdr:to>
      <xdr:col>40</xdr:col>
      <xdr:colOff>38100</xdr:colOff>
      <xdr:row>8</xdr:row>
      <xdr:rowOff>914399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80" t="36568" r="20136" b="27252"/>
        <a:stretch/>
      </xdr:blipFill>
      <xdr:spPr>
        <a:xfrm>
          <a:off x="7937499" y="2794000"/>
          <a:ext cx="1524001" cy="901699"/>
        </a:xfrm>
        <a:prstGeom prst="rect">
          <a:avLst/>
        </a:prstGeom>
      </xdr:spPr>
    </xdr:pic>
    <xdr:clientData/>
  </xdr:twoCellAnchor>
  <xdr:twoCellAnchor editAs="oneCell">
    <xdr:from>
      <xdr:col>30</xdr:col>
      <xdr:colOff>25399</xdr:colOff>
      <xdr:row>4</xdr:row>
      <xdr:rowOff>32994</xdr:rowOff>
    </xdr:from>
    <xdr:to>
      <xdr:col>41</xdr:col>
      <xdr:colOff>12700</xdr:colOff>
      <xdr:row>4</xdr:row>
      <xdr:rowOff>965200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1" t="20959" r="17667" b="31146"/>
        <a:stretch/>
      </xdr:blipFill>
      <xdr:spPr>
        <a:xfrm>
          <a:off x="7924799" y="1163294"/>
          <a:ext cx="1663701" cy="932206"/>
        </a:xfrm>
        <a:prstGeom prst="rect">
          <a:avLst/>
        </a:prstGeom>
      </xdr:spPr>
    </xdr:pic>
    <xdr:clientData/>
  </xdr:twoCellAnchor>
  <xdr:twoCellAnchor editAs="oneCell">
    <xdr:from>
      <xdr:col>27</xdr:col>
      <xdr:colOff>25400</xdr:colOff>
      <xdr:row>8</xdr:row>
      <xdr:rowOff>25400</xdr:rowOff>
    </xdr:from>
    <xdr:to>
      <xdr:col>28</xdr:col>
      <xdr:colOff>876300</xdr:colOff>
      <xdr:row>8</xdr:row>
      <xdr:rowOff>939800</xdr:rowOff>
    </xdr:to>
    <xdr:pic>
      <xdr:nvPicPr>
        <xdr:cNvPr id="14" name="図 13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25418" r="22383" b="36145"/>
        <a:stretch/>
      </xdr:blipFill>
      <xdr:spPr>
        <a:xfrm>
          <a:off x="6096000" y="2806700"/>
          <a:ext cx="1625600" cy="914400"/>
        </a:xfrm>
        <a:prstGeom prst="rect">
          <a:avLst/>
        </a:prstGeom>
      </xdr:spPr>
    </xdr:pic>
    <xdr:clientData/>
  </xdr:twoCellAnchor>
  <xdr:twoCellAnchor editAs="oneCell">
    <xdr:from>
      <xdr:col>16</xdr:col>
      <xdr:colOff>22012</xdr:colOff>
      <xdr:row>8</xdr:row>
      <xdr:rowOff>12701</xdr:rowOff>
    </xdr:from>
    <xdr:to>
      <xdr:col>25</xdr:col>
      <xdr:colOff>165099</xdr:colOff>
      <xdr:row>8</xdr:row>
      <xdr:rowOff>869950</xdr:rowOff>
    </xdr:to>
    <xdr:pic>
      <xdr:nvPicPr>
        <xdr:cNvPr id="15" name="図 14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33" t="22296" r="25332" b="44259"/>
        <a:stretch/>
      </xdr:blipFill>
      <xdr:spPr>
        <a:xfrm>
          <a:off x="4187612" y="2794001"/>
          <a:ext cx="1743287" cy="901699"/>
        </a:xfrm>
        <a:prstGeom prst="rect">
          <a:avLst/>
        </a:prstGeom>
      </xdr:spPr>
    </xdr:pic>
    <xdr:clientData/>
  </xdr:twoCellAnchor>
  <xdr:twoCellAnchor editAs="oneCell">
    <xdr:from>
      <xdr:col>15</xdr:col>
      <xdr:colOff>165100</xdr:colOff>
      <xdr:row>4</xdr:row>
      <xdr:rowOff>51838</xdr:rowOff>
    </xdr:from>
    <xdr:to>
      <xdr:col>26</xdr:col>
      <xdr:colOff>0</xdr:colOff>
      <xdr:row>4</xdr:row>
      <xdr:rowOff>983812</xdr:rowOff>
    </xdr:to>
    <xdr:pic>
      <xdr:nvPicPr>
        <xdr:cNvPr id="16" name="図 15"/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33" t="31215" r="20667" b="29097"/>
        <a:stretch/>
      </xdr:blipFill>
      <xdr:spPr>
        <a:xfrm>
          <a:off x="4152900" y="1182138"/>
          <a:ext cx="1790700" cy="931974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8</xdr:row>
      <xdr:rowOff>12701</xdr:rowOff>
    </xdr:from>
    <xdr:to>
      <xdr:col>14</xdr:col>
      <xdr:colOff>155354</xdr:colOff>
      <xdr:row>9</xdr:row>
      <xdr:rowOff>0</xdr:rowOff>
    </xdr:to>
    <xdr:pic>
      <xdr:nvPicPr>
        <xdr:cNvPr id="17" name="図 16"/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00" t="19175" r="21667" b="44705"/>
        <a:stretch/>
      </xdr:blipFill>
      <xdr:spPr>
        <a:xfrm>
          <a:off x="2133600" y="2794001"/>
          <a:ext cx="1831754" cy="939799"/>
        </a:xfrm>
        <a:prstGeom prst="rect">
          <a:avLst/>
        </a:prstGeom>
      </xdr:spPr>
    </xdr:pic>
    <xdr:clientData/>
  </xdr:twoCellAnchor>
  <xdr:twoCellAnchor editAs="oneCell">
    <xdr:from>
      <xdr:col>34</xdr:col>
      <xdr:colOff>152399</xdr:colOff>
      <xdr:row>13</xdr:row>
      <xdr:rowOff>105451</xdr:rowOff>
    </xdr:from>
    <xdr:to>
      <xdr:col>58</xdr:col>
      <xdr:colOff>58850</xdr:colOff>
      <xdr:row>16</xdr:row>
      <xdr:rowOff>736600</xdr:rowOff>
    </xdr:to>
    <xdr:pic>
      <xdr:nvPicPr>
        <xdr:cNvPr id="18" name="図 17"/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46823" r="-667" b="8343"/>
        <a:stretch/>
      </xdr:blipFill>
      <xdr:spPr>
        <a:xfrm>
          <a:off x="8661399" y="5490251"/>
          <a:ext cx="3551351" cy="1266149"/>
        </a:xfrm>
        <a:prstGeom prst="rect">
          <a:avLst/>
        </a:prstGeom>
      </xdr:spPr>
    </xdr:pic>
    <xdr:clientData/>
  </xdr:twoCellAnchor>
  <xdr:twoCellAnchor editAs="oneCell">
    <xdr:from>
      <xdr:col>27</xdr:col>
      <xdr:colOff>368299</xdr:colOff>
      <xdr:row>11</xdr:row>
      <xdr:rowOff>12700</xdr:rowOff>
    </xdr:from>
    <xdr:to>
      <xdr:col>41</xdr:col>
      <xdr:colOff>63500</xdr:colOff>
      <xdr:row>13</xdr:row>
      <xdr:rowOff>38100</xdr:rowOff>
    </xdr:to>
    <xdr:pic>
      <xdr:nvPicPr>
        <xdr:cNvPr id="19" name="図 18"/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4" t="35475" r="1384" b="17037"/>
        <a:stretch/>
      </xdr:blipFill>
      <xdr:spPr>
        <a:xfrm>
          <a:off x="6438899" y="4178300"/>
          <a:ext cx="3200401" cy="1244600"/>
        </a:xfrm>
        <a:prstGeom prst="rect">
          <a:avLst/>
        </a:prstGeom>
      </xdr:spPr>
    </xdr:pic>
    <xdr:clientData/>
  </xdr:twoCellAnchor>
  <xdr:twoCellAnchor editAs="oneCell">
    <xdr:from>
      <xdr:col>42</xdr:col>
      <xdr:colOff>63501</xdr:colOff>
      <xdr:row>8</xdr:row>
      <xdr:rowOff>242524</xdr:rowOff>
    </xdr:from>
    <xdr:to>
      <xdr:col>60</xdr:col>
      <xdr:colOff>1</xdr:colOff>
      <xdr:row>12</xdr:row>
      <xdr:rowOff>457200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36"/>
        <a:stretch/>
      </xdr:blipFill>
      <xdr:spPr>
        <a:xfrm>
          <a:off x="9791701" y="3023824"/>
          <a:ext cx="2641600" cy="1802176"/>
        </a:xfrm>
        <a:prstGeom prst="rect">
          <a:avLst/>
        </a:prstGeom>
      </xdr:spPr>
    </xdr:pic>
    <xdr:clientData/>
  </xdr:twoCellAnchor>
  <xdr:twoCellAnchor editAs="oneCell">
    <xdr:from>
      <xdr:col>42</xdr:col>
      <xdr:colOff>63500</xdr:colOff>
      <xdr:row>2</xdr:row>
      <xdr:rowOff>158630</xdr:rowOff>
    </xdr:from>
    <xdr:to>
      <xdr:col>59</xdr:col>
      <xdr:colOff>127000</xdr:colOff>
      <xdr:row>7</xdr:row>
      <xdr:rowOff>139700</xdr:rowOff>
    </xdr:to>
    <xdr:pic>
      <xdr:nvPicPr>
        <xdr:cNvPr id="22" name="図 21"/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18"/>
        <a:stretch/>
      </xdr:blipFill>
      <xdr:spPr>
        <a:xfrm>
          <a:off x="9791700" y="882530"/>
          <a:ext cx="2628900" cy="1835270"/>
        </a:xfrm>
        <a:prstGeom prst="rect">
          <a:avLst/>
        </a:prstGeom>
      </xdr:spPr>
    </xdr:pic>
    <xdr:clientData/>
  </xdr:twoCellAnchor>
  <xdr:twoCellAnchor editAs="oneCell">
    <xdr:from>
      <xdr:col>8</xdr:col>
      <xdr:colOff>114299</xdr:colOff>
      <xdr:row>45</xdr:row>
      <xdr:rowOff>12700</xdr:rowOff>
    </xdr:from>
    <xdr:to>
      <xdr:col>18</xdr:col>
      <xdr:colOff>95917</xdr:colOff>
      <xdr:row>52</xdr:row>
      <xdr:rowOff>88899</xdr:rowOff>
    </xdr:to>
    <xdr:pic>
      <xdr:nvPicPr>
        <xdr:cNvPr id="23" name="図 22"/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40" t="26667" r="13667" b="25877"/>
        <a:stretch/>
      </xdr:blipFill>
      <xdr:spPr>
        <a:xfrm>
          <a:off x="2806699" y="11252200"/>
          <a:ext cx="1759618" cy="1142999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19</xdr:row>
      <xdr:rowOff>107024</xdr:rowOff>
    </xdr:from>
    <xdr:to>
      <xdr:col>25</xdr:col>
      <xdr:colOff>116280</xdr:colOff>
      <xdr:row>27</xdr:row>
      <xdr:rowOff>127000</xdr:rowOff>
    </xdr:to>
    <xdr:pic>
      <xdr:nvPicPr>
        <xdr:cNvPr id="26" name="図 25"/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11" r="33666" b="26667"/>
        <a:stretch/>
      </xdr:blipFill>
      <xdr:spPr>
        <a:xfrm>
          <a:off x="3860800" y="7536524"/>
          <a:ext cx="2021280" cy="123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10"/>
  <sheetViews>
    <sheetView tabSelected="1" view="pageBreakPreview" zoomScale="75" zoomScaleNormal="75" zoomScaleSheetLayoutView="75" workbookViewId="0">
      <selection activeCell="B1" sqref="B1"/>
    </sheetView>
  </sheetViews>
  <sheetFormatPr defaultColWidth="9" defaultRowHeight="12.95" customHeight="1"/>
  <cols>
    <col min="1" max="1" width="1.125" style="124" customWidth="1"/>
    <col min="2" max="2" width="10.125" style="124" customWidth="1"/>
    <col min="3" max="3" width="11.75" style="124" customWidth="1"/>
    <col min="4" max="4" width="2.875" style="124" customWidth="1"/>
    <col min="5" max="24" width="2.375" style="124" customWidth="1"/>
    <col min="25" max="27" width="2.375" style="163" customWidth="1"/>
    <col min="28" max="28" width="10.125" style="124" customWidth="1"/>
    <col min="29" max="29" width="11.75" style="124" customWidth="1"/>
    <col min="30" max="50" width="2" style="124" customWidth="1"/>
    <col min="51" max="53" width="2" style="163" customWidth="1"/>
    <col min="54" max="57" width="2" style="124" customWidth="1"/>
    <col min="58" max="86" width="1.875" style="124" customWidth="1"/>
    <col min="87" max="96" width="2.125" style="124" customWidth="1"/>
    <col min="97" max="110" width="2.625" style="124" customWidth="1"/>
    <col min="111" max="16384" width="9" style="124"/>
  </cols>
  <sheetData>
    <row r="1" spans="1:74" s="189" customFormat="1" ht="39" customHeight="1">
      <c r="A1" s="182" t="s">
        <v>195</v>
      </c>
      <c r="B1" s="183"/>
      <c r="C1" s="184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5"/>
      <c r="S1" s="185"/>
      <c r="T1" s="185"/>
      <c r="U1" s="185"/>
      <c r="V1" s="185"/>
      <c r="W1" s="185"/>
      <c r="X1" s="185"/>
      <c r="Y1" s="185"/>
      <c r="Z1" s="186"/>
      <c r="AA1" s="186"/>
      <c r="AB1" s="186"/>
      <c r="AC1" s="186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</row>
    <row r="2" spans="1:74" s="193" customFormat="1" ht="18" customHeight="1">
      <c r="A2" s="190" t="s">
        <v>93</v>
      </c>
      <c r="B2" s="190"/>
      <c r="C2" s="190"/>
      <c r="D2" s="191"/>
      <c r="E2" s="190" t="s">
        <v>94</v>
      </c>
      <c r="F2" s="190"/>
      <c r="G2" s="190"/>
      <c r="H2" s="190"/>
      <c r="I2" s="190"/>
      <c r="J2" s="190"/>
      <c r="K2" s="190"/>
      <c r="L2" s="190"/>
      <c r="M2" s="190"/>
      <c r="N2" s="190"/>
      <c r="O2" s="192"/>
      <c r="Q2" s="190" t="s">
        <v>95</v>
      </c>
      <c r="R2" s="190"/>
      <c r="S2" s="190"/>
      <c r="T2" s="190"/>
      <c r="U2" s="190"/>
      <c r="V2" s="190"/>
      <c r="W2" s="190"/>
      <c r="X2" s="190"/>
      <c r="Y2" s="190"/>
      <c r="Z2" s="192"/>
      <c r="AB2" s="190" t="s">
        <v>96</v>
      </c>
      <c r="AC2" s="190"/>
      <c r="AD2" s="190"/>
      <c r="AE2" s="190" t="s">
        <v>97</v>
      </c>
      <c r="AF2" s="190"/>
      <c r="AG2" s="190"/>
      <c r="AH2" s="190"/>
      <c r="AI2" s="190"/>
      <c r="AJ2" s="192"/>
      <c r="AL2" s="190"/>
      <c r="AM2" s="190"/>
      <c r="AN2" s="190"/>
      <c r="AO2" s="190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</row>
    <row r="3" spans="1:74" s="193" customFormat="1" ht="15.95" customHeight="1">
      <c r="A3" s="432" t="str">
        <f>P36</f>
        <v>加地龍太</v>
      </c>
      <c r="B3" s="433"/>
      <c r="C3" s="195" t="str">
        <f>U36</f>
        <v>TEAM BLOWIN</v>
      </c>
      <c r="D3" s="196"/>
      <c r="E3" s="432" t="str">
        <f>M69</f>
        <v>長原芽美</v>
      </c>
      <c r="F3" s="434"/>
      <c r="G3" s="434"/>
      <c r="H3" s="434"/>
      <c r="I3" s="434"/>
      <c r="J3" s="434"/>
      <c r="K3" s="425" t="str">
        <f>R69</f>
        <v>酒商ながはら</v>
      </c>
      <c r="L3" s="425"/>
      <c r="M3" s="425"/>
      <c r="N3" s="425"/>
      <c r="O3" s="426"/>
      <c r="P3" s="197"/>
      <c r="Q3" s="432" t="str">
        <f>H101</f>
        <v>大西章仁</v>
      </c>
      <c r="R3" s="433"/>
      <c r="S3" s="433"/>
      <c r="T3" s="433"/>
      <c r="U3" s="433"/>
      <c r="V3" s="425" t="str">
        <f>M101</f>
        <v>川之江ｸﾗﾌﾞ</v>
      </c>
      <c r="W3" s="425"/>
      <c r="X3" s="425"/>
      <c r="Y3" s="425"/>
      <c r="Z3" s="426"/>
      <c r="AA3" s="197"/>
      <c r="AB3" s="198" t="str">
        <f>E120</f>
        <v>三木空翔</v>
      </c>
      <c r="AC3" s="199" t="str">
        <f>J120</f>
        <v>土居中学校</v>
      </c>
      <c r="AD3" s="197"/>
      <c r="AE3" s="432" t="str">
        <f>E134</f>
        <v>岸本縞治</v>
      </c>
      <c r="AF3" s="433"/>
      <c r="AG3" s="433"/>
      <c r="AH3" s="433"/>
      <c r="AI3" s="433"/>
      <c r="AJ3" s="425" t="str">
        <f>J134</f>
        <v>今井教室</v>
      </c>
      <c r="AK3" s="425"/>
      <c r="AL3" s="425"/>
      <c r="AM3" s="425"/>
      <c r="AN3" s="426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</row>
    <row r="4" spans="1:74" s="193" customFormat="1" ht="15.95" customHeight="1">
      <c r="A4" s="427" t="str">
        <f>P38</f>
        <v>赤崎翔太</v>
      </c>
      <c r="B4" s="428"/>
      <c r="C4" s="200" t="str">
        <f>U38</f>
        <v>TEAM BLOWIN</v>
      </c>
      <c r="D4" s="201"/>
      <c r="E4" s="427" t="str">
        <f>M71</f>
        <v>森真樹</v>
      </c>
      <c r="F4" s="429"/>
      <c r="G4" s="429"/>
      <c r="H4" s="429"/>
      <c r="I4" s="429"/>
      <c r="J4" s="429"/>
      <c r="K4" s="430" t="str">
        <f>R71</f>
        <v>TEAM BLOWIN</v>
      </c>
      <c r="L4" s="430"/>
      <c r="M4" s="430"/>
      <c r="N4" s="430"/>
      <c r="O4" s="431"/>
      <c r="P4" s="197"/>
      <c r="Q4" s="427" t="str">
        <f>H103</f>
        <v>長野祐也</v>
      </c>
      <c r="R4" s="428"/>
      <c r="S4" s="428"/>
      <c r="T4" s="428"/>
      <c r="U4" s="428"/>
      <c r="V4" s="430" t="str">
        <f>M103</f>
        <v>川之江ｸﾗﾌﾞ</v>
      </c>
      <c r="W4" s="430"/>
      <c r="X4" s="430"/>
      <c r="Y4" s="430"/>
      <c r="Z4" s="431"/>
      <c r="AA4" s="197"/>
      <c r="AB4" s="268" t="str">
        <f>E122</f>
        <v>續木太翔</v>
      </c>
      <c r="AC4" s="267" t="str">
        <f>J122</f>
        <v>土居中学校</v>
      </c>
      <c r="AD4" s="197"/>
      <c r="AE4" s="427" t="str">
        <f>E136</f>
        <v>大西右恭</v>
      </c>
      <c r="AF4" s="428"/>
      <c r="AG4" s="428"/>
      <c r="AH4" s="428"/>
      <c r="AI4" s="428"/>
      <c r="AJ4" s="430" t="str">
        <f>J136</f>
        <v>今井教室</v>
      </c>
      <c r="AK4" s="430"/>
      <c r="AL4" s="430"/>
      <c r="AM4" s="430"/>
      <c r="AN4" s="431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</row>
    <row r="5" spans="1:74" s="189" customFormat="1" ht="80.099999999999994" customHeight="1">
      <c r="A5" s="221"/>
      <c r="B5" s="220"/>
      <c r="C5" s="222"/>
      <c r="D5" s="210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5"/>
      <c r="P5" s="210"/>
      <c r="Q5" s="226"/>
      <c r="R5" s="220"/>
      <c r="S5" s="220"/>
      <c r="T5" s="220"/>
      <c r="U5" s="220"/>
      <c r="V5" s="220"/>
      <c r="W5" s="220"/>
      <c r="X5" s="220"/>
      <c r="Y5" s="220"/>
      <c r="Z5" s="222"/>
      <c r="AA5" s="209"/>
      <c r="AB5" s="226"/>
      <c r="AC5" s="222"/>
      <c r="AD5" s="209"/>
      <c r="AE5" s="226"/>
      <c r="AF5" s="220"/>
      <c r="AG5" s="220"/>
      <c r="AH5" s="220"/>
      <c r="AI5" s="220"/>
      <c r="AJ5" s="220"/>
      <c r="AK5" s="220"/>
      <c r="AL5" s="220"/>
      <c r="AM5" s="220"/>
      <c r="AN5" s="222"/>
      <c r="AO5" s="187"/>
      <c r="AP5" s="188"/>
      <c r="AQ5" s="188"/>
      <c r="AR5" s="194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</row>
    <row r="6" spans="1:74" s="189" customFormat="1" ht="18" customHeight="1">
      <c r="A6" s="202" t="s">
        <v>13</v>
      </c>
      <c r="B6" s="202"/>
      <c r="C6" s="202"/>
      <c r="D6" s="203"/>
      <c r="E6" s="202" t="s">
        <v>98</v>
      </c>
      <c r="F6" s="202"/>
      <c r="G6" s="202"/>
      <c r="H6" s="202"/>
      <c r="I6" s="202"/>
      <c r="J6" s="202"/>
      <c r="K6" s="202"/>
      <c r="L6" s="202"/>
      <c r="M6" s="202"/>
      <c r="N6" s="202"/>
      <c r="O6" s="204"/>
      <c r="P6" s="194"/>
      <c r="Q6" s="202" t="s">
        <v>99</v>
      </c>
      <c r="R6" s="202"/>
      <c r="S6" s="202"/>
      <c r="T6" s="202"/>
      <c r="U6" s="202"/>
      <c r="V6" s="202"/>
      <c r="W6" s="202"/>
      <c r="X6" s="202"/>
      <c r="Y6" s="202"/>
      <c r="Z6" s="204"/>
      <c r="AA6" s="194"/>
      <c r="AB6" s="202" t="s">
        <v>100</v>
      </c>
      <c r="AC6" s="202"/>
      <c r="AD6" s="202"/>
      <c r="AE6" s="202" t="s">
        <v>101</v>
      </c>
      <c r="AF6" s="202"/>
      <c r="AG6" s="202"/>
      <c r="AH6" s="202"/>
      <c r="AI6" s="202"/>
      <c r="AJ6" s="204"/>
      <c r="AK6" s="194"/>
      <c r="AL6" s="202"/>
      <c r="AM6" s="202"/>
      <c r="AN6" s="202"/>
      <c r="AO6" s="187"/>
      <c r="AP6" s="188"/>
      <c r="AQ6" s="188"/>
      <c r="AR6" s="194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</row>
    <row r="7" spans="1:74" s="193" customFormat="1" ht="15.95" customHeight="1">
      <c r="A7" s="436" t="str">
        <f>P42</f>
        <v>森勇気</v>
      </c>
      <c r="B7" s="425"/>
      <c r="C7" s="195" t="str">
        <f>U42</f>
        <v>TEAM BLOWIN</v>
      </c>
      <c r="D7" s="205"/>
      <c r="E7" s="436" t="str">
        <f>M75</f>
        <v>加藤直樹</v>
      </c>
      <c r="F7" s="425"/>
      <c r="G7" s="425"/>
      <c r="H7" s="425"/>
      <c r="I7" s="425"/>
      <c r="J7" s="425"/>
      <c r="K7" s="425" t="str">
        <f>R75</f>
        <v>三島高校</v>
      </c>
      <c r="L7" s="425"/>
      <c r="M7" s="425"/>
      <c r="N7" s="425"/>
      <c r="O7" s="426"/>
      <c r="P7" s="206"/>
      <c r="Q7" s="436" t="str">
        <f>H107</f>
        <v>加藤淳二</v>
      </c>
      <c r="R7" s="425"/>
      <c r="S7" s="425"/>
      <c r="T7" s="425"/>
      <c r="U7" s="425"/>
      <c r="V7" s="425" t="str">
        <f>M107</f>
        <v>ARROWS</v>
      </c>
      <c r="W7" s="425"/>
      <c r="X7" s="425"/>
      <c r="Y7" s="425"/>
      <c r="Z7" s="426"/>
      <c r="AA7" s="206"/>
      <c r="AB7" s="207" t="str">
        <f>E126</f>
        <v>井原厳</v>
      </c>
      <c r="AC7" s="199" t="str">
        <f>J126</f>
        <v>ＩＢＣ</v>
      </c>
      <c r="AD7" s="206"/>
      <c r="AE7" s="436" t="str">
        <f>E140</f>
        <v>吉田凌芽</v>
      </c>
      <c r="AF7" s="425"/>
      <c r="AG7" s="425"/>
      <c r="AH7" s="425"/>
      <c r="AI7" s="425"/>
      <c r="AJ7" s="425" t="str">
        <f>J140</f>
        <v>今井教室</v>
      </c>
      <c r="AK7" s="425"/>
      <c r="AL7" s="425"/>
      <c r="AM7" s="425"/>
      <c r="AN7" s="426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</row>
    <row r="8" spans="1:74" s="193" customFormat="1" ht="15.95" customHeight="1">
      <c r="A8" s="435" t="str">
        <f>P44</f>
        <v>曽我部雅勝</v>
      </c>
      <c r="B8" s="430"/>
      <c r="C8" s="200" t="str">
        <f>U44</f>
        <v>TEAM BLOWIN</v>
      </c>
      <c r="D8" s="208"/>
      <c r="E8" s="435" t="str">
        <f>M77</f>
        <v>鈴木凱</v>
      </c>
      <c r="F8" s="430"/>
      <c r="G8" s="430"/>
      <c r="H8" s="430"/>
      <c r="I8" s="430"/>
      <c r="J8" s="430"/>
      <c r="K8" s="430" t="str">
        <f>R77</f>
        <v>土居高校</v>
      </c>
      <c r="L8" s="430"/>
      <c r="M8" s="430"/>
      <c r="N8" s="430"/>
      <c r="O8" s="431"/>
      <c r="P8" s="206"/>
      <c r="Q8" s="435" t="str">
        <f>H109</f>
        <v>岸靖仁</v>
      </c>
      <c r="R8" s="430"/>
      <c r="S8" s="430"/>
      <c r="T8" s="430"/>
      <c r="U8" s="430"/>
      <c r="V8" s="430" t="str">
        <f>M109</f>
        <v>ARROWS</v>
      </c>
      <c r="W8" s="430"/>
      <c r="X8" s="430"/>
      <c r="Y8" s="430"/>
      <c r="Z8" s="431"/>
      <c r="AA8" s="206"/>
      <c r="AB8" s="266" t="str">
        <f>E128</f>
        <v>鈴木克典</v>
      </c>
      <c r="AC8" s="267" t="str">
        <f>J128</f>
        <v>ＩＢＣ</v>
      </c>
      <c r="AD8" s="206"/>
      <c r="AE8" s="435" t="str">
        <f>E142</f>
        <v>新屋仁</v>
      </c>
      <c r="AF8" s="430"/>
      <c r="AG8" s="430"/>
      <c r="AH8" s="430"/>
      <c r="AI8" s="430"/>
      <c r="AJ8" s="430" t="str">
        <f>J142</f>
        <v>今井教室</v>
      </c>
      <c r="AK8" s="430"/>
      <c r="AL8" s="430"/>
      <c r="AM8" s="430"/>
      <c r="AN8" s="431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</row>
    <row r="9" spans="1:74" s="189" customFormat="1" ht="75" customHeight="1">
      <c r="A9" s="221"/>
      <c r="B9" s="220"/>
      <c r="C9" s="222"/>
      <c r="D9" s="210"/>
      <c r="E9" s="223"/>
      <c r="F9" s="224"/>
      <c r="G9" s="224"/>
      <c r="H9" s="224"/>
      <c r="I9" s="224"/>
      <c r="J9" s="224"/>
      <c r="K9" s="224"/>
      <c r="L9" s="224"/>
      <c r="M9" s="224"/>
      <c r="N9" s="224"/>
      <c r="O9" s="225"/>
      <c r="P9" s="210"/>
      <c r="Q9" s="226"/>
      <c r="R9" s="220"/>
      <c r="S9" s="220"/>
      <c r="T9" s="220"/>
      <c r="U9" s="220"/>
      <c r="V9" s="220"/>
      <c r="W9" s="220"/>
      <c r="X9" s="220"/>
      <c r="Y9" s="220"/>
      <c r="Z9" s="222"/>
      <c r="AA9" s="209"/>
      <c r="AB9" s="226"/>
      <c r="AC9" s="222"/>
      <c r="AD9" s="209"/>
      <c r="AE9" s="226"/>
      <c r="AF9" s="220"/>
      <c r="AG9" s="220"/>
      <c r="AH9" s="220"/>
      <c r="AI9" s="220"/>
      <c r="AJ9" s="220"/>
      <c r="AK9" s="220"/>
      <c r="AL9" s="220"/>
      <c r="AM9" s="220"/>
      <c r="AN9" s="222"/>
      <c r="AO9" s="187"/>
      <c r="AP9" s="188"/>
      <c r="AQ9" s="188"/>
      <c r="AR9" s="194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</row>
    <row r="10" spans="1:74" s="189" customFormat="1" ht="18" customHeight="1">
      <c r="A10" s="190" t="s">
        <v>190</v>
      </c>
      <c r="B10" s="210"/>
      <c r="C10" s="210"/>
      <c r="D10" s="210"/>
      <c r="E10" s="190" t="s">
        <v>189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2"/>
      <c r="P10" s="193"/>
      <c r="Q10" s="190" t="s">
        <v>191</v>
      </c>
      <c r="R10" s="190"/>
      <c r="S10" s="190"/>
      <c r="T10" s="190"/>
      <c r="U10" s="190"/>
      <c r="V10" s="190"/>
      <c r="W10" s="210"/>
      <c r="X10" s="210"/>
      <c r="Y10" s="210"/>
      <c r="Z10" s="204"/>
      <c r="AA10" s="194"/>
      <c r="AB10" s="210" t="s">
        <v>102</v>
      </c>
      <c r="AC10" s="210"/>
      <c r="AD10" s="210"/>
      <c r="AE10" s="210" t="s">
        <v>193</v>
      </c>
      <c r="AF10" s="210"/>
      <c r="AG10" s="210"/>
      <c r="AH10" s="210"/>
      <c r="AI10" s="210"/>
      <c r="AJ10" s="204"/>
      <c r="AK10" s="194"/>
      <c r="AL10" s="210"/>
      <c r="AM10" s="210"/>
      <c r="AN10" s="210"/>
      <c r="AO10" s="187"/>
      <c r="AP10" s="188"/>
      <c r="AQ10" s="188"/>
      <c r="AR10" s="194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</row>
    <row r="11" spans="1:74" s="193" customFormat="1" ht="15.95" customHeight="1">
      <c r="A11" s="436"/>
      <c r="B11" s="425"/>
      <c r="C11" s="265"/>
      <c r="D11" s="205"/>
      <c r="E11" s="436" t="str">
        <f>C156</f>
        <v>宗次英子</v>
      </c>
      <c r="F11" s="425"/>
      <c r="G11" s="425"/>
      <c r="H11" s="425"/>
      <c r="I11" s="425"/>
      <c r="J11" s="425"/>
      <c r="K11" s="425" t="str">
        <f>D156</f>
        <v>川之江ｸﾗﾌﾞ</v>
      </c>
      <c r="L11" s="425"/>
      <c r="M11" s="425"/>
      <c r="N11" s="425"/>
      <c r="O11" s="426"/>
      <c r="P11" s="206"/>
      <c r="Q11" s="436" t="str">
        <f>C170</f>
        <v>岸幸子</v>
      </c>
      <c r="R11" s="425"/>
      <c r="S11" s="425"/>
      <c r="T11" s="425"/>
      <c r="U11" s="425"/>
      <c r="V11" s="425" t="str">
        <f>D170</f>
        <v>ARROWS</v>
      </c>
      <c r="W11" s="425"/>
      <c r="X11" s="425"/>
      <c r="Y11" s="425"/>
      <c r="Z11" s="426"/>
      <c r="AA11" s="206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</row>
    <row r="12" spans="1:74" s="193" customFormat="1" ht="15.95" customHeight="1">
      <c r="A12" s="435"/>
      <c r="B12" s="430"/>
      <c r="C12" s="267"/>
      <c r="D12" s="208"/>
      <c r="E12" s="435" t="str">
        <f>C158</f>
        <v>合田直子</v>
      </c>
      <c r="F12" s="430"/>
      <c r="G12" s="430"/>
      <c r="H12" s="430"/>
      <c r="I12" s="430"/>
      <c r="J12" s="430"/>
      <c r="K12" s="430" t="str">
        <f>D158</f>
        <v>川之江ｸﾗﾌﾞ</v>
      </c>
      <c r="L12" s="430"/>
      <c r="M12" s="430"/>
      <c r="N12" s="430"/>
      <c r="O12" s="431"/>
      <c r="P12" s="206"/>
      <c r="Q12" s="435" t="str">
        <f>C172</f>
        <v>阿部幹誉</v>
      </c>
      <c r="R12" s="430"/>
      <c r="S12" s="430"/>
      <c r="T12" s="430"/>
      <c r="U12" s="430"/>
      <c r="V12" s="430" t="str">
        <f>D172</f>
        <v>ARROWS</v>
      </c>
      <c r="W12" s="430"/>
      <c r="X12" s="430"/>
      <c r="Y12" s="430"/>
      <c r="Z12" s="431"/>
      <c r="AA12" s="206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</row>
    <row r="13" spans="1:74" s="189" customFormat="1" ht="80.099999999999994" customHeight="1">
      <c r="A13" s="525" t="s">
        <v>194</v>
      </c>
      <c r="B13" s="526"/>
      <c r="C13" s="527"/>
      <c r="D13" s="210"/>
      <c r="E13" s="223"/>
      <c r="F13" s="224"/>
      <c r="G13" s="224"/>
      <c r="H13" s="224"/>
      <c r="I13" s="224"/>
      <c r="J13" s="224"/>
      <c r="K13" s="224"/>
      <c r="L13" s="224"/>
      <c r="M13" s="224"/>
      <c r="N13" s="224"/>
      <c r="O13" s="225"/>
      <c r="P13" s="210"/>
      <c r="Q13" s="522"/>
      <c r="R13" s="523"/>
      <c r="S13" s="523"/>
      <c r="T13" s="523"/>
      <c r="U13" s="523"/>
      <c r="V13" s="523"/>
      <c r="W13" s="523"/>
      <c r="X13" s="523"/>
      <c r="Y13" s="523"/>
      <c r="Z13" s="524"/>
      <c r="AA13" s="209"/>
      <c r="AB13" s="188"/>
      <c r="AC13" s="188"/>
      <c r="AD13" s="194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</row>
    <row r="14" spans="1:74" s="189" customFormat="1" ht="18" customHeight="1">
      <c r="A14" s="202"/>
      <c r="B14" s="202"/>
      <c r="C14" s="218"/>
      <c r="D14" s="203"/>
      <c r="E14" s="202" t="s">
        <v>103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4"/>
      <c r="P14" s="194"/>
      <c r="Q14" s="202" t="s">
        <v>192</v>
      </c>
      <c r="R14" s="202"/>
      <c r="S14" s="202"/>
      <c r="T14" s="202"/>
      <c r="U14" s="202"/>
      <c r="V14" s="202"/>
      <c r="W14" s="202"/>
      <c r="X14" s="202"/>
      <c r="Y14" s="202"/>
      <c r="Z14" s="204"/>
      <c r="AA14" s="194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</row>
    <row r="15" spans="1:74" s="193" customFormat="1" ht="15.95" customHeight="1">
      <c r="A15" s="436"/>
      <c r="B15" s="425"/>
      <c r="C15" s="265"/>
      <c r="D15" s="205"/>
      <c r="E15" s="436" t="str">
        <f>C162</f>
        <v>鈴木杏奈</v>
      </c>
      <c r="F15" s="425"/>
      <c r="G15" s="425"/>
      <c r="H15" s="425"/>
      <c r="I15" s="425"/>
      <c r="J15" s="425"/>
      <c r="K15" s="425" t="str">
        <f>D162</f>
        <v>土居中学校</v>
      </c>
      <c r="L15" s="425"/>
      <c r="M15" s="425"/>
      <c r="N15" s="425"/>
      <c r="O15" s="426"/>
      <c r="P15" s="206"/>
      <c r="Q15" s="436" t="str">
        <f>C176</f>
        <v>佐古ひかり</v>
      </c>
      <c r="R15" s="425"/>
      <c r="S15" s="425"/>
      <c r="T15" s="425"/>
      <c r="U15" s="425"/>
      <c r="V15" s="425" t="str">
        <f>D176</f>
        <v>土居中学校</v>
      </c>
      <c r="W15" s="425"/>
      <c r="X15" s="425"/>
      <c r="Y15" s="425"/>
      <c r="Z15" s="426"/>
      <c r="AA15" s="206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</row>
    <row r="16" spans="1:74" s="193" customFormat="1" ht="15.95" customHeight="1">
      <c r="A16" s="435"/>
      <c r="B16" s="430"/>
      <c r="C16" s="267"/>
      <c r="D16" s="208"/>
      <c r="E16" s="435" t="str">
        <f>C164</f>
        <v>橋本姫奈</v>
      </c>
      <c r="F16" s="430"/>
      <c r="G16" s="430"/>
      <c r="H16" s="430"/>
      <c r="I16" s="430"/>
      <c r="J16" s="430"/>
      <c r="K16" s="430" t="str">
        <f>D164</f>
        <v>土居中学校</v>
      </c>
      <c r="L16" s="430"/>
      <c r="M16" s="430"/>
      <c r="N16" s="430"/>
      <c r="O16" s="431"/>
      <c r="P16" s="206"/>
      <c r="Q16" s="435" t="str">
        <f>C178</f>
        <v>鈴木琴</v>
      </c>
      <c r="R16" s="430"/>
      <c r="S16" s="430"/>
      <c r="T16" s="430"/>
      <c r="U16" s="430"/>
      <c r="V16" s="430" t="str">
        <f>D178</f>
        <v>土居中学校</v>
      </c>
      <c r="W16" s="430"/>
      <c r="X16" s="430"/>
      <c r="Y16" s="430"/>
      <c r="Z16" s="431"/>
      <c r="AA16" s="206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</row>
    <row r="17" spans="1:62" s="189" customFormat="1" ht="75" customHeight="1">
      <c r="A17" s="525" t="s">
        <v>194</v>
      </c>
      <c r="B17" s="526"/>
      <c r="C17" s="527"/>
      <c r="D17" s="210"/>
      <c r="E17" s="223"/>
      <c r="F17" s="224"/>
      <c r="G17" s="224"/>
      <c r="H17" s="224"/>
      <c r="I17" s="224"/>
      <c r="J17" s="224"/>
      <c r="K17" s="224"/>
      <c r="L17" s="224"/>
      <c r="M17" s="224"/>
      <c r="N17" s="224"/>
      <c r="O17" s="225"/>
      <c r="P17" s="210"/>
      <c r="Q17" s="226"/>
      <c r="R17" s="220"/>
      <c r="S17" s="220"/>
      <c r="T17" s="220"/>
      <c r="U17" s="220"/>
      <c r="V17" s="220"/>
      <c r="W17" s="220"/>
      <c r="X17" s="220"/>
      <c r="Y17" s="220"/>
      <c r="Z17" s="222"/>
      <c r="AA17" s="209"/>
      <c r="AB17" s="188"/>
      <c r="AC17" s="188"/>
      <c r="AD17" s="194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</row>
    <row r="18" spans="1:62" ht="12" customHeight="1"/>
    <row r="19" spans="1:62" ht="12" customHeight="1" thickBot="1"/>
    <row r="20" spans="1:62" ht="12" customHeight="1">
      <c r="R20" s="126"/>
      <c r="S20" s="126"/>
      <c r="T20" s="126"/>
      <c r="U20" s="126"/>
      <c r="V20" s="126"/>
      <c r="W20" s="126"/>
      <c r="X20" s="127"/>
      <c r="Y20" s="127"/>
      <c r="Z20" s="127"/>
      <c r="AA20" s="127"/>
      <c r="AB20" s="437" t="s">
        <v>68</v>
      </c>
      <c r="AC20" s="438"/>
      <c r="AD20" s="368" t="str">
        <f>AB22</f>
        <v>石村雅俊</v>
      </c>
      <c r="AE20" s="369"/>
      <c r="AF20" s="369"/>
      <c r="AG20" s="370"/>
      <c r="AH20" s="371" t="str">
        <f>AB25</f>
        <v>尾崎慎</v>
      </c>
      <c r="AI20" s="369"/>
      <c r="AJ20" s="369"/>
      <c r="AK20" s="370"/>
      <c r="AL20" s="371" t="str">
        <f>AB28</f>
        <v>米川僚</v>
      </c>
      <c r="AM20" s="369"/>
      <c r="AN20" s="369"/>
      <c r="AO20" s="370"/>
      <c r="AP20" s="371" t="str">
        <f>AB31</f>
        <v>加地龍太</v>
      </c>
      <c r="AQ20" s="369"/>
      <c r="AR20" s="369"/>
      <c r="AS20" s="370"/>
      <c r="AT20" s="371" t="str">
        <f>AB34</f>
        <v>脇太翼</v>
      </c>
      <c r="AU20" s="369"/>
      <c r="AV20" s="369"/>
      <c r="AW20" s="370"/>
      <c r="AX20" s="375" t="s">
        <v>1</v>
      </c>
      <c r="AY20" s="376"/>
      <c r="AZ20" s="376"/>
      <c r="BA20" s="377"/>
      <c r="BB20" s="280"/>
      <c r="BC20" s="378" t="s">
        <v>3</v>
      </c>
      <c r="BD20" s="379"/>
      <c r="BE20" s="380" t="s">
        <v>4</v>
      </c>
      <c r="BF20" s="381"/>
      <c r="BG20" s="382"/>
      <c r="BH20" s="387" t="s">
        <v>5</v>
      </c>
      <c r="BI20" s="388"/>
      <c r="BJ20" s="389"/>
    </row>
    <row r="21" spans="1:62" ht="12" customHeight="1" thickBot="1">
      <c r="R21" s="126"/>
      <c r="S21" s="126"/>
      <c r="T21" s="126"/>
      <c r="U21" s="126"/>
      <c r="V21" s="126"/>
      <c r="W21" s="126"/>
      <c r="X21" s="127"/>
      <c r="Y21" s="127"/>
      <c r="Z21" s="127"/>
      <c r="AA21" s="127"/>
      <c r="AB21" s="439"/>
      <c r="AC21" s="440"/>
      <c r="AD21" s="383" t="str">
        <f>AB23</f>
        <v>石川竜郎</v>
      </c>
      <c r="AE21" s="384"/>
      <c r="AF21" s="384"/>
      <c r="AG21" s="385"/>
      <c r="AH21" s="386" t="str">
        <f>AB26</f>
        <v>尾崎謙二</v>
      </c>
      <c r="AI21" s="384"/>
      <c r="AJ21" s="384"/>
      <c r="AK21" s="385"/>
      <c r="AL21" s="386" t="str">
        <f>AB29</f>
        <v>松山俊</v>
      </c>
      <c r="AM21" s="384"/>
      <c r="AN21" s="384"/>
      <c r="AO21" s="385"/>
      <c r="AP21" s="386" t="str">
        <f>AB32</f>
        <v>赤崎翔太</v>
      </c>
      <c r="AQ21" s="384"/>
      <c r="AR21" s="384"/>
      <c r="AS21" s="385"/>
      <c r="AT21" s="386" t="str">
        <f>AB35</f>
        <v>宇田幸竜</v>
      </c>
      <c r="AU21" s="384"/>
      <c r="AV21" s="384"/>
      <c r="AW21" s="385"/>
      <c r="AX21" s="390" t="s">
        <v>2</v>
      </c>
      <c r="AY21" s="391"/>
      <c r="AZ21" s="391"/>
      <c r="BA21" s="392"/>
      <c r="BB21" s="280"/>
      <c r="BC21" s="281" t="s">
        <v>6</v>
      </c>
      <c r="BD21" s="282" t="s">
        <v>7</v>
      </c>
      <c r="BE21" s="281" t="s">
        <v>46</v>
      </c>
      <c r="BF21" s="282" t="s">
        <v>8</v>
      </c>
      <c r="BG21" s="283" t="s">
        <v>9</v>
      </c>
      <c r="BH21" s="282" t="s">
        <v>46</v>
      </c>
      <c r="BI21" s="282" t="s">
        <v>8</v>
      </c>
      <c r="BJ21" s="283" t="s">
        <v>9</v>
      </c>
    </row>
    <row r="22" spans="1:62" ht="12" customHeight="1">
      <c r="R22" s="126"/>
      <c r="S22" s="126"/>
      <c r="T22" s="126"/>
      <c r="U22" s="126"/>
      <c r="V22" s="126"/>
      <c r="W22" s="126"/>
      <c r="X22" s="127"/>
      <c r="Y22" s="127"/>
      <c r="Z22" s="127"/>
      <c r="AA22" s="127"/>
      <c r="AB22" s="141" t="s">
        <v>198</v>
      </c>
      <c r="AC22" s="142" t="s">
        <v>199</v>
      </c>
      <c r="AD22" s="394"/>
      <c r="AE22" s="395"/>
      <c r="AF22" s="395"/>
      <c r="AG22" s="396"/>
      <c r="AH22" s="51">
        <v>10</v>
      </c>
      <c r="AI22" s="88" t="str">
        <f>IF(AH22="","","-")</f>
        <v>-</v>
      </c>
      <c r="AJ22" s="95">
        <v>21</v>
      </c>
      <c r="AK22" s="361" t="str">
        <f>IF(AH22&lt;&gt;"",IF(AH22&gt;AJ22,IF(AH23&gt;AJ23,"○",IF(AH24&gt;AJ24,"○","×")),IF(AH23&gt;AJ23,IF(AH24&gt;AJ24,"○","×"),"×")),"")</f>
        <v>×</v>
      </c>
      <c r="AL22" s="51">
        <v>11</v>
      </c>
      <c r="AM22" s="110" t="str">
        <f t="shared" ref="AM22:AM27" si="0">IF(AL22="","","-")</f>
        <v>-</v>
      </c>
      <c r="AN22" s="109">
        <v>21</v>
      </c>
      <c r="AO22" s="361" t="str">
        <f>IF(AL22&lt;&gt;"",IF(AL22&gt;AN22,IF(AL23&gt;AN23,"○",IF(AL24&gt;AN24,"○","×")),IF(AL23&gt;AN23,IF(AL24&gt;AN24,"○","×"),"×")),"")</f>
        <v>×</v>
      </c>
      <c r="AP22" s="51">
        <v>8</v>
      </c>
      <c r="AQ22" s="110" t="str">
        <f t="shared" ref="AQ22:AQ30" si="1">IF(AP22="","","-")</f>
        <v>-</v>
      </c>
      <c r="AR22" s="109">
        <v>21</v>
      </c>
      <c r="AS22" s="361" t="str">
        <f>IF(AP22&lt;&gt;"",IF(AP22&gt;AR22,IF(AP23&gt;AR23,"○",IF(AP24&gt;AR24,"○","×")),IF(AP23&gt;AR23,IF(AP24&gt;AR24,"○","×"),"×")),"")</f>
        <v>×</v>
      </c>
      <c r="AT22" s="51">
        <v>5</v>
      </c>
      <c r="AU22" s="110" t="str">
        <f t="shared" ref="AU22:AU33" si="2">IF(AT22="","","-")</f>
        <v>-</v>
      </c>
      <c r="AV22" s="109">
        <v>21</v>
      </c>
      <c r="AW22" s="367" t="str">
        <f>IF(AT22&lt;&gt;"",IF(AT22&gt;AV22,IF(AT23&gt;AV23,"○",IF(AT24&gt;AV24,"○","×")),IF(AT23&gt;AV23,IF(AT24&gt;AV24,"○","×"),"×")),"")</f>
        <v>×</v>
      </c>
      <c r="AX22" s="420" t="s">
        <v>180</v>
      </c>
      <c r="AY22" s="421"/>
      <c r="AZ22" s="421"/>
      <c r="BA22" s="422"/>
      <c r="BB22" s="111"/>
      <c r="BC22" s="86"/>
      <c r="BD22" s="82"/>
      <c r="BE22" s="85"/>
      <c r="BF22" s="84"/>
      <c r="BG22" s="81"/>
      <c r="BH22" s="82"/>
      <c r="BI22" s="82"/>
      <c r="BJ22" s="81"/>
    </row>
    <row r="23" spans="1:62" ht="12" customHeight="1">
      <c r="B23" s="327" t="s">
        <v>66</v>
      </c>
      <c r="C23" s="327"/>
      <c r="D23" s="325" t="s">
        <v>205</v>
      </c>
      <c r="E23" s="325"/>
      <c r="F23" s="325"/>
      <c r="G23" s="325"/>
      <c r="H23" s="325"/>
      <c r="I23" s="325"/>
      <c r="J23" s="325"/>
      <c r="K23" s="325"/>
      <c r="L23" s="325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127"/>
      <c r="Y23" s="127"/>
      <c r="Z23" s="127"/>
      <c r="AA23" s="127"/>
      <c r="AB23" s="141" t="s">
        <v>105</v>
      </c>
      <c r="AC23" s="142" t="s">
        <v>18</v>
      </c>
      <c r="AD23" s="397"/>
      <c r="AE23" s="398"/>
      <c r="AF23" s="398"/>
      <c r="AG23" s="399"/>
      <c r="AH23" s="51">
        <v>16</v>
      </c>
      <c r="AI23" s="88" t="str">
        <f>IF(AH23="","","-")</f>
        <v>-</v>
      </c>
      <c r="AJ23" s="108">
        <v>21</v>
      </c>
      <c r="AK23" s="357"/>
      <c r="AL23" s="51">
        <v>8</v>
      </c>
      <c r="AM23" s="88" t="str">
        <f t="shared" si="0"/>
        <v>-</v>
      </c>
      <c r="AN23" s="95">
        <v>21</v>
      </c>
      <c r="AO23" s="357"/>
      <c r="AP23" s="51">
        <v>12</v>
      </c>
      <c r="AQ23" s="88" t="str">
        <f t="shared" si="1"/>
        <v>-</v>
      </c>
      <c r="AR23" s="95">
        <v>21</v>
      </c>
      <c r="AS23" s="357"/>
      <c r="AT23" s="51">
        <v>6</v>
      </c>
      <c r="AU23" s="88" t="str">
        <f t="shared" si="2"/>
        <v>-</v>
      </c>
      <c r="AV23" s="95">
        <v>21</v>
      </c>
      <c r="AW23" s="343"/>
      <c r="AX23" s="348"/>
      <c r="AY23" s="349"/>
      <c r="AZ23" s="349"/>
      <c r="BA23" s="350"/>
      <c r="BB23" s="111"/>
      <c r="BC23" s="86">
        <f>COUNTIF(AD22:AW24,"○")</f>
        <v>0</v>
      </c>
      <c r="BD23" s="82">
        <f>COUNTIF(AD22:AW24,"×")</f>
        <v>4</v>
      </c>
      <c r="BE23" s="85">
        <f>(IF((AD22&gt;AF22),1,0))+(IF((AD23&gt;AF23),1,0))+(IF((AD24&gt;AF24),1,0))+(IF((AH22&gt;AJ22),1,0))+(IF((AH23&gt;AJ23),1,0))+(IF((AH24&gt;AJ24),1,0))+(IF((AL22&gt;AN22),1,0))+(IF((AL23&gt;AN23),1,0))+(IF((AL24&gt;AN24),1,0))+(IF((AP22&gt;AR22),1,0))+(IF((AP23&gt;AR23),1,0))+(IF((AP24&gt;AR24),1,0))+(IF((AT22&gt;AV22),1,0))+(IF((AT23&gt;AV23),1,0))+(IF((AT24&gt;AV24),1,0))</f>
        <v>0</v>
      </c>
      <c r="BF23" s="84">
        <f>(IF((AD22&lt;AF22),1,0))+(IF((AD23&lt;AF23),1,0))+(IF((AD24&lt;AF24),1,0))+(IF((AH22&lt;AJ22),1,0))+(IF((AH23&lt;AJ23),1,0))+(IF((AH24&lt;AJ24),1,0))+(IF((AL22&lt;AN22),1,0))+(IF((AL23&lt;AN23),1,0))+(IF((AL24&lt;AN24),1,0))+(IF((AP22&lt;AR22),1,0))+(IF((AP23&lt;AR23),1,0))+(IF((AP24&lt;AR24),1,0))+(IF((AT22&lt;AV22),1,0))+(IF((AT23&lt;AV23),1,0))+(IF((AT24&lt;AV24),1,0))</f>
        <v>8</v>
      </c>
      <c r="BG23" s="83">
        <f>BE23-BF23</f>
        <v>-8</v>
      </c>
      <c r="BH23" s="82">
        <f>SUM(AD22:AD24,AH22:AH24,AL22:AL24,AP22:AP24,AT22:AT24)</f>
        <v>76</v>
      </c>
      <c r="BI23" s="82">
        <f>SUM(AF22:AF24,AJ22:AJ24,AN22:AN24,AR22:AR24,AV22:AV24)</f>
        <v>168</v>
      </c>
      <c r="BJ23" s="81">
        <f>BH23-BI23</f>
        <v>-92</v>
      </c>
    </row>
    <row r="24" spans="1:62" ht="12" customHeight="1">
      <c r="B24" s="327"/>
      <c r="C24" s="327"/>
      <c r="D24" s="325"/>
      <c r="E24" s="325"/>
      <c r="F24" s="325"/>
      <c r="G24" s="325"/>
      <c r="H24" s="325"/>
      <c r="I24" s="325"/>
      <c r="J24" s="325"/>
      <c r="K24" s="325"/>
      <c r="L24" s="325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127"/>
      <c r="Y24" s="127"/>
      <c r="Z24" s="127"/>
      <c r="AA24" s="127"/>
      <c r="AB24" s="143"/>
      <c r="AC24" s="144"/>
      <c r="AD24" s="400"/>
      <c r="AE24" s="401"/>
      <c r="AF24" s="401"/>
      <c r="AG24" s="402"/>
      <c r="AH24" s="60"/>
      <c r="AI24" s="88" t="str">
        <f>IF(AH24="","","-")</f>
        <v/>
      </c>
      <c r="AJ24" s="104"/>
      <c r="AK24" s="358"/>
      <c r="AL24" s="60"/>
      <c r="AM24" s="105" t="str">
        <f t="shared" si="0"/>
        <v/>
      </c>
      <c r="AN24" s="104"/>
      <c r="AO24" s="357"/>
      <c r="AP24" s="51"/>
      <c r="AQ24" s="88" t="str">
        <f t="shared" si="1"/>
        <v/>
      </c>
      <c r="AR24" s="95"/>
      <c r="AS24" s="357"/>
      <c r="AT24" s="51"/>
      <c r="AU24" s="88" t="str">
        <f t="shared" si="2"/>
        <v/>
      </c>
      <c r="AV24" s="95"/>
      <c r="AW24" s="343"/>
      <c r="AX24" s="49">
        <f>BC23</f>
        <v>0</v>
      </c>
      <c r="AY24" s="48" t="s">
        <v>10</v>
      </c>
      <c r="AZ24" s="48">
        <f>BD23</f>
        <v>4</v>
      </c>
      <c r="BA24" s="47" t="s">
        <v>7</v>
      </c>
      <c r="BB24" s="111"/>
      <c r="BC24" s="86"/>
      <c r="BD24" s="82"/>
      <c r="BE24" s="85"/>
      <c r="BF24" s="84"/>
      <c r="BG24" s="81"/>
      <c r="BH24" s="82"/>
      <c r="BI24" s="82"/>
      <c r="BJ24" s="81"/>
    </row>
    <row r="25" spans="1:62" ht="12" customHeight="1">
      <c r="B25" s="327"/>
      <c r="C25" s="327"/>
      <c r="D25" s="325"/>
      <c r="E25" s="325"/>
      <c r="F25" s="325"/>
      <c r="G25" s="325"/>
      <c r="H25" s="325"/>
      <c r="I25" s="325"/>
      <c r="J25" s="325"/>
      <c r="K25" s="325"/>
      <c r="L25" s="325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127"/>
      <c r="Y25" s="127"/>
      <c r="Z25" s="127"/>
      <c r="AA25" s="127"/>
      <c r="AB25" s="141" t="s">
        <v>75</v>
      </c>
      <c r="AC25" s="145" t="s">
        <v>18</v>
      </c>
      <c r="AD25" s="90">
        <f>IF(AJ22="","",AJ22)</f>
        <v>21</v>
      </c>
      <c r="AE25" s="88" t="str">
        <f t="shared" ref="AE25:AE36" si="3">IF(AD25="","","-")</f>
        <v>-</v>
      </c>
      <c r="AF25" s="271">
        <f>IF(AH22="","",AH22)</f>
        <v>10</v>
      </c>
      <c r="AG25" s="405" t="str">
        <f>IF(AK22="","",IF(AK22="○","×",IF(AK22="×","○")))</f>
        <v>○</v>
      </c>
      <c r="AH25" s="407"/>
      <c r="AI25" s="408"/>
      <c r="AJ25" s="408"/>
      <c r="AK25" s="409"/>
      <c r="AL25" s="51">
        <v>15</v>
      </c>
      <c r="AM25" s="88" t="str">
        <f t="shared" si="0"/>
        <v>-</v>
      </c>
      <c r="AN25" s="95">
        <v>21</v>
      </c>
      <c r="AO25" s="356" t="str">
        <f>IF(AL25&lt;&gt;"",IF(AL25&gt;AN25,IF(AL26&gt;AN26,"○",IF(AL27&gt;AN27,"○","×")),IF(AL26&gt;AN26,IF(AL27&gt;AN27,"○","×"),"×")),"")</f>
        <v>○</v>
      </c>
      <c r="AP25" s="56">
        <v>21</v>
      </c>
      <c r="AQ25" s="91" t="str">
        <f t="shared" si="1"/>
        <v>-</v>
      </c>
      <c r="AR25" s="96">
        <v>19</v>
      </c>
      <c r="AS25" s="356" t="str">
        <f>IF(AP25&lt;&gt;"",IF(AP25&gt;AR25,IF(AP26&gt;AR26,"○",IF(AP27&gt;AR27,"○","×")),IF(AP26&gt;AR26,IF(AP27&gt;AR27,"○","×"),"×")),"")</f>
        <v>×</v>
      </c>
      <c r="AT25" s="56">
        <v>11</v>
      </c>
      <c r="AU25" s="91" t="str">
        <f t="shared" si="2"/>
        <v>-</v>
      </c>
      <c r="AV25" s="96">
        <v>21</v>
      </c>
      <c r="AW25" s="359" t="str">
        <f>IF(AT25&lt;&gt;"",IF(AT25&gt;AV25,IF(AT26&gt;AV26,"○",IF(AT27&gt;AV27,"○","×")),IF(AT26&gt;AV26,IF(AT27&gt;AV27,"○","×"),"×")),"")</f>
        <v>×</v>
      </c>
      <c r="AX25" s="345" t="s">
        <v>184</v>
      </c>
      <c r="AY25" s="346"/>
      <c r="AZ25" s="346"/>
      <c r="BA25" s="347"/>
      <c r="BB25" s="111"/>
      <c r="BC25" s="101"/>
      <c r="BD25" s="98"/>
      <c r="BE25" s="100"/>
      <c r="BF25" s="99"/>
      <c r="BG25" s="97"/>
      <c r="BH25" s="98"/>
      <c r="BI25" s="98"/>
      <c r="BJ25" s="97"/>
    </row>
    <row r="26" spans="1:62" ht="12" customHeight="1">
      <c r="B26" s="125"/>
      <c r="C26" s="140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6"/>
      <c r="Q26" s="126"/>
      <c r="R26" s="126"/>
      <c r="S26" s="126"/>
      <c r="T26" s="126"/>
      <c r="U26" s="126"/>
      <c r="V26" s="126"/>
      <c r="W26" s="126"/>
      <c r="X26" s="127"/>
      <c r="Y26" s="127"/>
      <c r="Z26" s="127"/>
      <c r="AA26" s="127"/>
      <c r="AB26" s="141" t="s">
        <v>16</v>
      </c>
      <c r="AC26" s="142" t="s">
        <v>106</v>
      </c>
      <c r="AD26" s="90">
        <f>IF(AJ23="","",AJ23)</f>
        <v>21</v>
      </c>
      <c r="AE26" s="88" t="str">
        <f t="shared" si="3"/>
        <v>-</v>
      </c>
      <c r="AF26" s="271">
        <f>IF(AH23="","",AH23)</f>
        <v>16</v>
      </c>
      <c r="AG26" s="406" t="str">
        <f>IF(AI23="","",AI23)</f>
        <v>-</v>
      </c>
      <c r="AH26" s="410"/>
      <c r="AI26" s="398"/>
      <c r="AJ26" s="398"/>
      <c r="AK26" s="399"/>
      <c r="AL26" s="51">
        <v>21</v>
      </c>
      <c r="AM26" s="88" t="str">
        <f t="shared" si="0"/>
        <v>-</v>
      </c>
      <c r="AN26" s="95">
        <v>10</v>
      </c>
      <c r="AO26" s="357"/>
      <c r="AP26" s="51">
        <v>15</v>
      </c>
      <c r="AQ26" s="88" t="str">
        <f t="shared" si="1"/>
        <v>-</v>
      </c>
      <c r="AR26" s="95">
        <v>21</v>
      </c>
      <c r="AS26" s="357"/>
      <c r="AT26" s="51">
        <v>21</v>
      </c>
      <c r="AU26" s="88" t="str">
        <f t="shared" si="2"/>
        <v>-</v>
      </c>
      <c r="AV26" s="95">
        <v>23</v>
      </c>
      <c r="AW26" s="343"/>
      <c r="AX26" s="348"/>
      <c r="AY26" s="349"/>
      <c r="AZ26" s="349"/>
      <c r="BA26" s="350"/>
      <c r="BB26" s="111"/>
      <c r="BC26" s="86">
        <f>COUNTIF(AD25:AW27,"○")</f>
        <v>2</v>
      </c>
      <c r="BD26" s="82">
        <f>COUNTIF(AD25:AW27,"×")</f>
        <v>2</v>
      </c>
      <c r="BE26" s="85">
        <f>(IF((AD25&gt;AF25),1,0))+(IF((AD26&gt;AF26),1,0))+(IF((AD27&gt;AF27),1,0))+(IF((AH25&gt;AJ25),1,0))+(IF((AH26&gt;AJ26),1,0))+(IF((AH27&gt;AJ27),1,0))+(IF((AL25&gt;AN25),1,0))+(IF((AL26&gt;AN26),1,0))+(IF((AL27&gt;AN27),1,0))+(IF((AP25&gt;AR25),1,0))+(IF((AP26&gt;AR26),1,0))+(IF((AP27&gt;AR27),1,0))+(IF((AT25&gt;AV25),1,0))+(IF((AT26&gt;AV26),1,0))+(IF((AT27&gt;AV27),1,0))</f>
        <v>5</v>
      </c>
      <c r="BF26" s="84">
        <f>(IF((AD25&lt;AF25),1,0))+(IF((AD26&lt;AF26),1,0))+(IF((AD27&lt;AF27),1,0))+(IF((AH25&lt;AJ25),1,0))+(IF((AH26&lt;AJ26),1,0))+(IF((AH27&lt;AJ27),1,0))+(IF((AL25&lt;AN25),1,0))+(IF((AL26&lt;AN26),1,0))+(IF((AL27&lt;AN27),1,0))+(IF((AP25&lt;AR25),1,0))+(IF((AP26&lt;AR26),1,0))+(IF((AP27&lt;AR27),1,0))+(IF((AT25&lt;AV25),1,0))+(IF((AT26&lt;AV26),1,0))+(IF((AT27&lt;AV27),1,0))</f>
        <v>5</v>
      </c>
      <c r="BG26" s="83">
        <f>BE26-BF26</f>
        <v>0</v>
      </c>
      <c r="BH26" s="82">
        <f>SUM(AD25:AD27,AH25:AH27,AL25:AL27,AP25:AP27,AT25:AT27)</f>
        <v>179</v>
      </c>
      <c r="BI26" s="82">
        <f>SUM(AF25:AF27,AJ25:AJ27,AN25:AN27,AR25:AR27,AV25:AV27)</f>
        <v>177</v>
      </c>
      <c r="BJ26" s="81">
        <f>BH26-BI26</f>
        <v>2</v>
      </c>
    </row>
    <row r="27" spans="1:62" ht="12" customHeight="1">
      <c r="B27" s="125"/>
      <c r="C27" s="140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6"/>
      <c r="Q27" s="126"/>
      <c r="R27" s="126"/>
      <c r="S27" s="126"/>
      <c r="T27" s="126"/>
      <c r="U27" s="126"/>
      <c r="V27" s="126"/>
      <c r="W27" s="126"/>
      <c r="X27" s="127"/>
      <c r="Y27" s="127"/>
      <c r="Z27" s="127"/>
      <c r="AA27" s="127"/>
      <c r="AB27" s="143"/>
      <c r="AC27" s="146"/>
      <c r="AD27" s="107" t="str">
        <f>IF(AJ24="","",AJ24)</f>
        <v/>
      </c>
      <c r="AE27" s="88" t="str">
        <f t="shared" si="3"/>
        <v/>
      </c>
      <c r="AF27" s="106" t="str">
        <f>IF(AH24="","",AH24)</f>
        <v/>
      </c>
      <c r="AG27" s="411" t="str">
        <f>IF(AI24="","",AI24)</f>
        <v/>
      </c>
      <c r="AH27" s="412"/>
      <c r="AI27" s="401"/>
      <c r="AJ27" s="401"/>
      <c r="AK27" s="402"/>
      <c r="AL27" s="60">
        <v>21</v>
      </c>
      <c r="AM27" s="88" t="str">
        <f t="shared" si="0"/>
        <v>-</v>
      </c>
      <c r="AN27" s="104">
        <v>15</v>
      </c>
      <c r="AO27" s="358"/>
      <c r="AP27" s="60">
        <v>12</v>
      </c>
      <c r="AQ27" s="105" t="str">
        <f t="shared" si="1"/>
        <v>-</v>
      </c>
      <c r="AR27" s="104">
        <v>21</v>
      </c>
      <c r="AS27" s="358"/>
      <c r="AT27" s="60"/>
      <c r="AU27" s="105" t="str">
        <f t="shared" si="2"/>
        <v/>
      </c>
      <c r="AV27" s="104"/>
      <c r="AW27" s="343"/>
      <c r="AX27" s="49">
        <f>BC26</f>
        <v>2</v>
      </c>
      <c r="AY27" s="48" t="s">
        <v>10</v>
      </c>
      <c r="AZ27" s="48">
        <f>BD26</f>
        <v>2</v>
      </c>
      <c r="BA27" s="47" t="s">
        <v>7</v>
      </c>
      <c r="BB27" s="111"/>
      <c r="BC27" s="75"/>
      <c r="BD27" s="72"/>
      <c r="BE27" s="74"/>
      <c r="BF27" s="73"/>
      <c r="BG27" s="71"/>
      <c r="BH27" s="72"/>
      <c r="BI27" s="72"/>
      <c r="BJ27" s="71"/>
    </row>
    <row r="28" spans="1:62" ht="12" customHeight="1">
      <c r="B28" s="441" t="str">
        <f>AB31</f>
        <v>加地龍太</v>
      </c>
      <c r="C28" s="443" t="str">
        <f>AC40</f>
        <v>TEAM BLOWIN</v>
      </c>
      <c r="D28" s="446" t="s">
        <v>11</v>
      </c>
      <c r="E28" s="447"/>
      <c r="F28" s="447"/>
      <c r="G28" s="448"/>
      <c r="H28" s="214"/>
      <c r="I28" s="215"/>
      <c r="J28" s="215"/>
      <c r="K28" s="215"/>
      <c r="L28" s="215"/>
      <c r="M28" s="259"/>
      <c r="N28" s="153"/>
      <c r="O28" s="153"/>
      <c r="P28" s="163"/>
      <c r="Q28" s="163"/>
      <c r="R28" s="163"/>
      <c r="S28" s="163"/>
      <c r="T28" s="163"/>
      <c r="Y28" s="124"/>
      <c r="Z28" s="127"/>
      <c r="AA28" s="127"/>
      <c r="AB28" s="147" t="s">
        <v>107</v>
      </c>
      <c r="AC28" s="166" t="s">
        <v>110</v>
      </c>
      <c r="AD28" s="90">
        <f>IF(AN22="","",AN22)</f>
        <v>21</v>
      </c>
      <c r="AE28" s="91" t="str">
        <f t="shared" si="3"/>
        <v>-</v>
      </c>
      <c r="AF28" s="271">
        <f>IF(AL22="","",AL22)</f>
        <v>11</v>
      </c>
      <c r="AG28" s="405" t="str">
        <f>IF(AO22="","",IF(AO22="○","×",IF(AO22="×","○")))</f>
        <v>○</v>
      </c>
      <c r="AH28" s="89">
        <f>IF(AN25="","",AN25)</f>
        <v>21</v>
      </c>
      <c r="AI28" s="88" t="str">
        <f t="shared" ref="AI28:AI36" si="4">IF(AH28="","","-")</f>
        <v>-</v>
      </c>
      <c r="AJ28" s="271">
        <f>IF(AL25="","",AL25)</f>
        <v>15</v>
      </c>
      <c r="AK28" s="405" t="str">
        <f>IF(AO25="","",IF(AO25="○","×",IF(AO25="×","○")))</f>
        <v>×</v>
      </c>
      <c r="AL28" s="407"/>
      <c r="AM28" s="408"/>
      <c r="AN28" s="408"/>
      <c r="AO28" s="409"/>
      <c r="AP28" s="51">
        <v>15</v>
      </c>
      <c r="AQ28" s="88" t="str">
        <f t="shared" si="1"/>
        <v>-</v>
      </c>
      <c r="AR28" s="95">
        <v>21</v>
      </c>
      <c r="AS28" s="357" t="str">
        <f>IF(AP28&lt;&gt;"",IF(AP28&gt;AR28,IF(AP29&gt;AR29,"○",IF(AP30&gt;AR30,"○","×")),IF(AP29&gt;AR29,IF(AP30&gt;AR30,"○","×"),"×")),"")</f>
        <v>×</v>
      </c>
      <c r="AT28" s="51">
        <v>23</v>
      </c>
      <c r="AU28" s="88" t="str">
        <f t="shared" si="2"/>
        <v>-</v>
      </c>
      <c r="AV28" s="95">
        <v>21</v>
      </c>
      <c r="AW28" s="359" t="str">
        <f>IF(AT28&lt;&gt;"",IF(AT28&gt;AV28,IF(AT29&gt;AV29,"○",IF(AT30&gt;AV30,"○","×")),IF(AT29&gt;AV29,IF(AT30&gt;AV30,"○","×"),"×")),"")</f>
        <v>○</v>
      </c>
      <c r="AX28" s="345" t="s">
        <v>185</v>
      </c>
      <c r="AY28" s="346"/>
      <c r="AZ28" s="346"/>
      <c r="BA28" s="347"/>
      <c r="BB28" s="111"/>
      <c r="BC28" s="86"/>
      <c r="BD28" s="82"/>
      <c r="BE28" s="85"/>
      <c r="BF28" s="84"/>
      <c r="BG28" s="81"/>
      <c r="BH28" s="82"/>
      <c r="BI28" s="82"/>
      <c r="BJ28" s="81"/>
    </row>
    <row r="29" spans="1:62" ht="12" customHeight="1" thickBot="1">
      <c r="B29" s="442"/>
      <c r="C29" s="444"/>
      <c r="D29" s="449"/>
      <c r="E29" s="450"/>
      <c r="F29" s="450"/>
      <c r="G29" s="451"/>
      <c r="H29" s="214"/>
      <c r="I29" s="215"/>
      <c r="J29" s="215"/>
      <c r="K29" s="215"/>
      <c r="L29" s="215"/>
      <c r="M29" s="259"/>
      <c r="N29" s="153"/>
      <c r="O29" s="153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27"/>
      <c r="AA29" s="127"/>
      <c r="AB29" s="147" t="s">
        <v>108</v>
      </c>
      <c r="AC29" s="167" t="s">
        <v>110</v>
      </c>
      <c r="AD29" s="90">
        <f>IF(AN23="","",AN23)</f>
        <v>21</v>
      </c>
      <c r="AE29" s="88" t="str">
        <f t="shared" si="3"/>
        <v>-</v>
      </c>
      <c r="AF29" s="271">
        <f>IF(AL23="","",AL23)</f>
        <v>8</v>
      </c>
      <c r="AG29" s="406" t="str">
        <f>IF(AI26="","",AI26)</f>
        <v/>
      </c>
      <c r="AH29" s="89">
        <f>IF(AN26="","",AN26)</f>
        <v>10</v>
      </c>
      <c r="AI29" s="88" t="str">
        <f t="shared" si="4"/>
        <v>-</v>
      </c>
      <c r="AJ29" s="271">
        <f>IF(AL26="","",AL26)</f>
        <v>21</v>
      </c>
      <c r="AK29" s="406" t="str">
        <f>IF(AM26="","",AM26)</f>
        <v>-</v>
      </c>
      <c r="AL29" s="410"/>
      <c r="AM29" s="398"/>
      <c r="AN29" s="398"/>
      <c r="AO29" s="399"/>
      <c r="AP29" s="51">
        <v>11</v>
      </c>
      <c r="AQ29" s="88" t="str">
        <f t="shared" si="1"/>
        <v>-</v>
      </c>
      <c r="AR29" s="95">
        <v>21</v>
      </c>
      <c r="AS29" s="357"/>
      <c r="AT29" s="51">
        <v>16</v>
      </c>
      <c r="AU29" s="88" t="str">
        <f t="shared" si="2"/>
        <v>-</v>
      </c>
      <c r="AV29" s="95">
        <v>21</v>
      </c>
      <c r="AW29" s="343"/>
      <c r="AX29" s="348"/>
      <c r="AY29" s="349"/>
      <c r="AZ29" s="349"/>
      <c r="BA29" s="350"/>
      <c r="BB29" s="111"/>
      <c r="BC29" s="86">
        <f>COUNTIF(AD28:AW30,"○")</f>
        <v>2</v>
      </c>
      <c r="BD29" s="82">
        <f>COUNTIF(AD28:AW30,"×")</f>
        <v>2</v>
      </c>
      <c r="BE29" s="85">
        <f>(IF((AD28&gt;AF28),1,0))+(IF((AD29&gt;AF29),1,0))+(IF((AD30&gt;AF30),1,0))+(IF((AH28&gt;AJ28),1,0))+(IF((AH29&gt;AJ29),1,0))+(IF((AH30&gt;AJ30),1,0))+(IF((AL28&gt;AN28),1,0))+(IF((AL29&gt;AN29),1,0))+(IF((AL30&gt;AN30),1,0))+(IF((AP28&gt;AR28),1,0))+(IF((AP29&gt;AR29),1,0))+(IF((AP30&gt;AR30),1,0))+(IF((AT28&gt;AV28),1,0))+(IF((AT29&gt;AV29),1,0))+(IF((AT30&gt;AV30),1,0))</f>
        <v>5</v>
      </c>
      <c r="BF29" s="84">
        <f>(IF((AD28&lt;AF28),1,0))+(IF((AD29&lt;AF29),1,0))+(IF((AD30&lt;AF30),1,0))+(IF((AH28&lt;AJ28),1,0))+(IF((AH29&lt;AJ29),1,0))+(IF((AH30&lt;AJ30),1,0))+(IF((AL28&lt;AN28),1,0))+(IF((AL29&lt;AN29),1,0))+(IF((AL30&lt;AN30),1,0))+(IF((AP28&lt;AR28),1,0))+(IF((AP29&lt;AR29),1,0))+(IF((AP30&lt;AR30),1,0))+(IF((AT28&lt;AV28),1,0))+(IF((AT29&lt;AV29),1,0))+(IF((AT30&lt;AV30),1,0))</f>
        <v>5</v>
      </c>
      <c r="BG29" s="83">
        <f>BE29-BF29</f>
        <v>0</v>
      </c>
      <c r="BH29" s="82">
        <f>SUM(AD28:AD30,AH28:AH30,AL28:AL30,AP28:AP30,AT28:AT30)</f>
        <v>174</v>
      </c>
      <c r="BI29" s="82">
        <f>SUM(AF28:AF30,AJ28:AJ30,AN28:AN30,AR28:AR30,AV28:AV30)</f>
        <v>177</v>
      </c>
      <c r="BJ29" s="81">
        <f>BH29-BI29</f>
        <v>-3</v>
      </c>
    </row>
    <row r="30" spans="1:62" ht="12" customHeight="1" thickTop="1">
      <c r="B30" s="441" t="str">
        <f>AB32</f>
        <v>赤崎翔太</v>
      </c>
      <c r="C30" s="443" t="str">
        <f>AC41</f>
        <v>TEAM BLOWIN</v>
      </c>
      <c r="D30" s="449"/>
      <c r="E30" s="450"/>
      <c r="F30" s="450"/>
      <c r="G30" s="451"/>
      <c r="H30" s="303"/>
      <c r="I30" s="304"/>
      <c r="J30" s="305"/>
      <c r="K30" s="215"/>
      <c r="L30" s="215"/>
      <c r="M30" s="259"/>
      <c r="N30" s="153"/>
      <c r="O30" s="153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27"/>
      <c r="AA30" s="127"/>
      <c r="AB30" s="143"/>
      <c r="AC30" s="144"/>
      <c r="AD30" s="90" t="str">
        <f>IF(AN24="","",AN24)</f>
        <v/>
      </c>
      <c r="AE30" s="88" t="str">
        <f t="shared" si="3"/>
        <v/>
      </c>
      <c r="AF30" s="271" t="str">
        <f>IF(AL24="","",AL24)</f>
        <v/>
      </c>
      <c r="AG30" s="406" t="str">
        <f>IF(AI27="","",AI27)</f>
        <v/>
      </c>
      <c r="AH30" s="89">
        <f>IF(AN27="","",AN27)</f>
        <v>15</v>
      </c>
      <c r="AI30" s="88" t="str">
        <f t="shared" si="4"/>
        <v>-</v>
      </c>
      <c r="AJ30" s="271">
        <f>IF(AL27="","",AL27)</f>
        <v>21</v>
      </c>
      <c r="AK30" s="406" t="str">
        <f>IF(AM27="","",AM27)</f>
        <v>-</v>
      </c>
      <c r="AL30" s="410"/>
      <c r="AM30" s="398"/>
      <c r="AN30" s="398"/>
      <c r="AO30" s="399"/>
      <c r="AP30" s="51"/>
      <c r="AQ30" s="88" t="str">
        <f t="shared" si="1"/>
        <v/>
      </c>
      <c r="AR30" s="95"/>
      <c r="AS30" s="358"/>
      <c r="AT30" s="51">
        <v>21</v>
      </c>
      <c r="AU30" s="88" t="str">
        <f t="shared" si="2"/>
        <v>-</v>
      </c>
      <c r="AV30" s="95">
        <v>17</v>
      </c>
      <c r="AW30" s="344"/>
      <c r="AX30" s="49">
        <f>BC29</f>
        <v>2</v>
      </c>
      <c r="AY30" s="48" t="s">
        <v>10</v>
      </c>
      <c r="AZ30" s="48">
        <f>BD29</f>
        <v>2</v>
      </c>
      <c r="BA30" s="47" t="s">
        <v>7</v>
      </c>
      <c r="BB30" s="111"/>
      <c r="BC30" s="86"/>
      <c r="BD30" s="82"/>
      <c r="BE30" s="85"/>
      <c r="BF30" s="84"/>
      <c r="BG30" s="81"/>
      <c r="BH30" s="82"/>
      <c r="BI30" s="82"/>
      <c r="BJ30" s="81"/>
    </row>
    <row r="31" spans="1:62" ht="12" customHeight="1">
      <c r="B31" s="442"/>
      <c r="C31" s="444"/>
      <c r="D31" s="452"/>
      <c r="E31" s="453"/>
      <c r="F31" s="453"/>
      <c r="G31" s="454"/>
      <c r="H31" s="214"/>
      <c r="I31" s="215"/>
      <c r="J31" s="306"/>
      <c r="K31" s="215"/>
      <c r="L31" s="215"/>
      <c r="M31" s="445" t="s">
        <v>73</v>
      </c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127"/>
      <c r="AB31" s="147" t="s">
        <v>111</v>
      </c>
      <c r="AC31" s="148" t="s">
        <v>104</v>
      </c>
      <c r="AD31" s="93">
        <f>IF(AR22="","",AR22)</f>
        <v>21</v>
      </c>
      <c r="AE31" s="91" t="str">
        <f t="shared" si="3"/>
        <v>-</v>
      </c>
      <c r="AF31" s="270">
        <f>IF(AP22="","",AP22)</f>
        <v>8</v>
      </c>
      <c r="AG31" s="413" t="str">
        <f>IF(AS22="","",IF(AS22="○","×",IF(AS22="×","○")))</f>
        <v>○</v>
      </c>
      <c r="AH31" s="92">
        <f>IF(AR25="","",AR25)</f>
        <v>19</v>
      </c>
      <c r="AI31" s="91" t="str">
        <f t="shared" si="4"/>
        <v>-</v>
      </c>
      <c r="AJ31" s="270">
        <f>IF(AP25="","",AP25)</f>
        <v>21</v>
      </c>
      <c r="AK31" s="405" t="str">
        <f>IF(AS25="","",IF(AS25="○","×",IF(AS25="×","○")))</f>
        <v>○</v>
      </c>
      <c r="AL31" s="270">
        <f>IF(AR28="","",AR28)</f>
        <v>21</v>
      </c>
      <c r="AM31" s="91" t="str">
        <f t="shared" ref="AM31:AM36" si="5">IF(AL31="","","-")</f>
        <v>-</v>
      </c>
      <c r="AN31" s="270">
        <f>IF(AP28="","",AP28)</f>
        <v>15</v>
      </c>
      <c r="AO31" s="405" t="str">
        <f>IF(AS28="","",IF(AS28="○","×",IF(AS28="×","○")))</f>
        <v>○</v>
      </c>
      <c r="AP31" s="407"/>
      <c r="AQ31" s="408"/>
      <c r="AR31" s="408"/>
      <c r="AS31" s="409"/>
      <c r="AT31" s="56">
        <v>21</v>
      </c>
      <c r="AU31" s="91" t="str">
        <f t="shared" si="2"/>
        <v>-</v>
      </c>
      <c r="AV31" s="96">
        <v>7</v>
      </c>
      <c r="AW31" s="343" t="str">
        <f>IF(AT31&lt;&gt;"",IF(AT31&gt;AV31,IF(AT32&gt;AV32,"○",IF(AT33&gt;AV33,"○","×")),IF(AT32&gt;AV32,IF(AT33&gt;AV33,"○","×"),"×")),"")</f>
        <v>○</v>
      </c>
      <c r="AX31" s="345" t="s">
        <v>179</v>
      </c>
      <c r="AY31" s="346"/>
      <c r="AZ31" s="346"/>
      <c r="BA31" s="347"/>
      <c r="BB31" s="111"/>
      <c r="BC31" s="101"/>
      <c r="BD31" s="98"/>
      <c r="BE31" s="100"/>
      <c r="BF31" s="99"/>
      <c r="BG31" s="97"/>
      <c r="BH31" s="98"/>
      <c r="BI31" s="98"/>
      <c r="BJ31" s="97"/>
    </row>
    <row r="32" spans="1:62" ht="12" customHeight="1" thickBot="1">
      <c r="B32" s="212"/>
      <c r="C32" s="213"/>
      <c r="D32" s="162"/>
      <c r="E32" s="162"/>
      <c r="F32" s="162"/>
      <c r="G32" s="162"/>
      <c r="H32" s="216">
        <v>21</v>
      </c>
      <c r="I32" s="216">
        <v>19</v>
      </c>
      <c r="J32" s="307">
        <v>21</v>
      </c>
      <c r="K32" s="215"/>
      <c r="L32" s="21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127"/>
      <c r="AB32" s="147" t="s">
        <v>176</v>
      </c>
      <c r="AC32" s="142" t="s">
        <v>104</v>
      </c>
      <c r="AD32" s="90">
        <f>IF(AR23="","",AR23)</f>
        <v>21</v>
      </c>
      <c r="AE32" s="88" t="str">
        <f t="shared" si="3"/>
        <v>-</v>
      </c>
      <c r="AF32" s="271">
        <f>IF(AP23="","",AP23)</f>
        <v>12</v>
      </c>
      <c r="AG32" s="414" t="str">
        <f>IF(AI29="","",AI29)</f>
        <v>-</v>
      </c>
      <c r="AH32" s="89">
        <f>IF(AR26="","",AR26)</f>
        <v>21</v>
      </c>
      <c r="AI32" s="88" t="str">
        <f t="shared" si="4"/>
        <v>-</v>
      </c>
      <c r="AJ32" s="271">
        <f>IF(AP26="","",AP26)</f>
        <v>15</v>
      </c>
      <c r="AK32" s="406" t="str">
        <f>IF(AM29="","",AM29)</f>
        <v/>
      </c>
      <c r="AL32" s="271">
        <f>IF(AR29="","",AR29)</f>
        <v>21</v>
      </c>
      <c r="AM32" s="88" t="str">
        <f t="shared" si="5"/>
        <v>-</v>
      </c>
      <c r="AN32" s="271">
        <f>IF(AP29="","",AP29)</f>
        <v>11</v>
      </c>
      <c r="AO32" s="406" t="str">
        <f>IF(AQ29="","",AQ29)</f>
        <v>-</v>
      </c>
      <c r="AP32" s="410"/>
      <c r="AQ32" s="398"/>
      <c r="AR32" s="398"/>
      <c r="AS32" s="399"/>
      <c r="AT32" s="51">
        <v>27</v>
      </c>
      <c r="AU32" s="88" t="str">
        <f t="shared" si="2"/>
        <v>-</v>
      </c>
      <c r="AV32" s="95">
        <v>29</v>
      </c>
      <c r="AW32" s="343"/>
      <c r="AX32" s="348"/>
      <c r="AY32" s="349"/>
      <c r="AZ32" s="349"/>
      <c r="BA32" s="350"/>
      <c r="BB32" s="111"/>
      <c r="BC32" s="86">
        <f>COUNTIF(AD31:AW33,"○")</f>
        <v>4</v>
      </c>
      <c r="BD32" s="82">
        <f>COUNTIF(AD31:AW33,"×")</f>
        <v>0</v>
      </c>
      <c r="BE32" s="85">
        <f>(IF((AD31&gt;AF31),1,0))+(IF((AD32&gt;AF32),1,0))+(IF((AD33&gt;AF33),1,0))+(IF((AH31&gt;AJ31),1,0))+(IF((AH32&gt;AJ32),1,0))+(IF((AH33&gt;AJ33),1,0))+(IF((AL31&gt;AN31),1,0))+(IF((AL32&gt;AN32),1,0))+(IF((AL33&gt;AN33),1,0))+(IF((AP31&gt;AR31),1,0))+(IF((AP32&gt;AR32),1,0))+(IF((AP33&gt;AR33),1,0))+(IF((AT31&gt;AV31),1,0))+(IF((AT32&gt;AV32),1,0))+(IF((AT33&gt;AV33),1,0))</f>
        <v>8</v>
      </c>
      <c r="BF32" s="84">
        <f>(IF((AD31&lt;AF31),1,0))+(IF((AD32&lt;AF32),1,0))+(IF((AD33&lt;AF33),1,0))+(IF((AH31&lt;AJ31),1,0))+(IF((AH32&lt;AJ32),1,0))+(IF((AH33&lt;AJ33),1,0))+(IF((AL31&lt;AN31),1,0))+(IF((AL32&lt;AN32),1,0))+(IF((AL33&lt;AN33),1,0))+(IF((AP31&lt;AR31),1,0))+(IF((AP32&lt;AR32),1,0))+(IF((AP33&lt;AR33),1,0))+(IF((AT31&lt;AV31),1,0))+(IF((AT32&lt;AV32),1,0))+(IF((AT33&lt;AV33),1,0))</f>
        <v>2</v>
      </c>
      <c r="BG32" s="83">
        <f>BE32-BF32</f>
        <v>6</v>
      </c>
      <c r="BH32" s="82">
        <f>SUM(AD31:AD33,AH31:AH33,AL31:AL33,AP31:AP33,AT31:AT33)</f>
        <v>214</v>
      </c>
      <c r="BI32" s="82">
        <f>SUM(AF31:AF33,AJ31:AJ33,AN31:AN33,AR31:AR33,AV31:AV33)</f>
        <v>142</v>
      </c>
      <c r="BJ32" s="81">
        <f>BH32-BI32</f>
        <v>72</v>
      </c>
    </row>
    <row r="33" spans="2:62" ht="12" customHeight="1" thickTop="1">
      <c r="B33" s="441" t="str">
        <f>AB49</f>
        <v>今井康浩</v>
      </c>
      <c r="C33" s="443" t="str">
        <f>AC49</f>
        <v>トーヨ</v>
      </c>
      <c r="D33" s="446" t="s">
        <v>0</v>
      </c>
      <c r="E33" s="447"/>
      <c r="F33" s="447"/>
      <c r="G33" s="448"/>
      <c r="H33" s="216">
        <v>17</v>
      </c>
      <c r="I33" s="216">
        <v>21</v>
      </c>
      <c r="J33" s="237">
        <v>15</v>
      </c>
      <c r="K33" s="308"/>
      <c r="L33" s="30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127"/>
      <c r="AB33" s="143"/>
      <c r="AC33" s="168"/>
      <c r="AD33" s="90" t="str">
        <f>IF(AR24="","",AR24)</f>
        <v/>
      </c>
      <c r="AE33" s="88" t="str">
        <f t="shared" si="3"/>
        <v/>
      </c>
      <c r="AF33" s="271" t="str">
        <f>IF(AP24="","",AP24)</f>
        <v/>
      </c>
      <c r="AG33" s="414" t="str">
        <f>IF(AI30="","",AI30)</f>
        <v>-</v>
      </c>
      <c r="AH33" s="89">
        <f>IF(AR27="","",AR27)</f>
        <v>21</v>
      </c>
      <c r="AI33" s="88" t="str">
        <f t="shared" si="4"/>
        <v>-</v>
      </c>
      <c r="AJ33" s="271">
        <f>IF(AP27="","",AP27)</f>
        <v>12</v>
      </c>
      <c r="AK33" s="406" t="str">
        <f>IF(AM30="","",AM30)</f>
        <v/>
      </c>
      <c r="AL33" s="271" t="str">
        <f>IF(AR30="","",AR30)</f>
        <v/>
      </c>
      <c r="AM33" s="88" t="str">
        <f t="shared" si="5"/>
        <v/>
      </c>
      <c r="AN33" s="271" t="str">
        <f>IF(AP30="","",AP30)</f>
        <v/>
      </c>
      <c r="AO33" s="406" t="str">
        <f>IF(AQ30="","",AQ30)</f>
        <v/>
      </c>
      <c r="AP33" s="410"/>
      <c r="AQ33" s="398"/>
      <c r="AR33" s="398"/>
      <c r="AS33" s="399"/>
      <c r="AT33" s="51">
        <v>21</v>
      </c>
      <c r="AU33" s="88" t="str">
        <f t="shared" si="2"/>
        <v>-</v>
      </c>
      <c r="AV33" s="95">
        <v>12</v>
      </c>
      <c r="AW33" s="344"/>
      <c r="AX33" s="49">
        <f>BC32</f>
        <v>4</v>
      </c>
      <c r="AY33" s="48" t="s">
        <v>10</v>
      </c>
      <c r="AZ33" s="48">
        <f>BD32</f>
        <v>0</v>
      </c>
      <c r="BA33" s="47" t="s">
        <v>7</v>
      </c>
      <c r="BB33" s="111"/>
      <c r="BC33" s="75"/>
      <c r="BD33" s="72"/>
      <c r="BE33" s="74"/>
      <c r="BF33" s="73"/>
      <c r="BG33" s="71"/>
      <c r="BH33" s="72"/>
      <c r="BI33" s="72"/>
      <c r="BJ33" s="71"/>
    </row>
    <row r="34" spans="2:62" ht="12" customHeight="1">
      <c r="B34" s="442"/>
      <c r="C34" s="444"/>
      <c r="D34" s="449"/>
      <c r="E34" s="450"/>
      <c r="F34" s="450"/>
      <c r="G34" s="451"/>
      <c r="H34" s="238"/>
      <c r="I34" s="238"/>
      <c r="J34" s="239"/>
      <c r="K34" s="215"/>
      <c r="L34" s="306"/>
      <c r="M34" s="259"/>
      <c r="N34" s="153"/>
      <c r="O34" s="153"/>
      <c r="P34" s="463" t="s">
        <v>12</v>
      </c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147" t="s">
        <v>112</v>
      </c>
      <c r="AC34" s="148" t="s">
        <v>90</v>
      </c>
      <c r="AD34" s="93">
        <f>IF(AV22="","",AV22)</f>
        <v>21</v>
      </c>
      <c r="AE34" s="91" t="str">
        <f t="shared" si="3"/>
        <v>-</v>
      </c>
      <c r="AF34" s="270">
        <f>IF(AT22="","",AT22)</f>
        <v>5</v>
      </c>
      <c r="AG34" s="413" t="str">
        <f>IF(AW22="","",IF(AW22="○","×",IF(AW22="×","○")))</f>
        <v>○</v>
      </c>
      <c r="AH34" s="92">
        <f>IF(AV25="","",AV25)</f>
        <v>21</v>
      </c>
      <c r="AI34" s="91" t="str">
        <f t="shared" si="4"/>
        <v>-</v>
      </c>
      <c r="AJ34" s="270">
        <f>IF(AT25="","",AT25)</f>
        <v>11</v>
      </c>
      <c r="AK34" s="405" t="str">
        <f>IF(AW25="","",IF(AW25="○","×",IF(AW25="×","○")))</f>
        <v>○</v>
      </c>
      <c r="AL34" s="270">
        <f>IF(AV28="","",AV28)</f>
        <v>21</v>
      </c>
      <c r="AM34" s="91" t="str">
        <f t="shared" si="5"/>
        <v>-</v>
      </c>
      <c r="AN34" s="270">
        <f>IF(AT28="","",AT28)</f>
        <v>23</v>
      </c>
      <c r="AO34" s="405" t="str">
        <f>IF(AW28="","",IF(AW28="○","×",IF(AW28="×","○")))</f>
        <v>×</v>
      </c>
      <c r="AP34" s="92">
        <f>IF(AV31="","",AV31)</f>
        <v>7</v>
      </c>
      <c r="AQ34" s="91" t="str">
        <f>IF(AP34="","","-")</f>
        <v>-</v>
      </c>
      <c r="AR34" s="270">
        <f>IF(AT31="","",AT31)</f>
        <v>21</v>
      </c>
      <c r="AS34" s="405" t="str">
        <f>IF(AW31="","",IF(AW31="○","×",IF(AW31="×","○")))</f>
        <v>×</v>
      </c>
      <c r="AT34" s="407"/>
      <c r="AU34" s="408"/>
      <c r="AV34" s="408"/>
      <c r="AW34" s="409"/>
      <c r="AX34" s="345" t="s">
        <v>183</v>
      </c>
      <c r="AY34" s="346"/>
      <c r="AZ34" s="346"/>
      <c r="BA34" s="347"/>
      <c r="BB34" s="111"/>
      <c r="BC34" s="86"/>
      <c r="BD34" s="82"/>
      <c r="BE34" s="85"/>
      <c r="BF34" s="84"/>
      <c r="BG34" s="81"/>
      <c r="BH34" s="82"/>
      <c r="BI34" s="82"/>
      <c r="BJ34" s="81"/>
    </row>
    <row r="35" spans="2:62" ht="12" customHeight="1">
      <c r="B35" s="441" t="str">
        <f>AB50</f>
        <v>遠藤司</v>
      </c>
      <c r="C35" s="443" t="str">
        <f>AC50</f>
        <v>大王</v>
      </c>
      <c r="D35" s="449"/>
      <c r="E35" s="450"/>
      <c r="F35" s="450"/>
      <c r="G35" s="451"/>
      <c r="H35" s="215"/>
      <c r="I35" s="215"/>
      <c r="J35" s="215"/>
      <c r="K35" s="215"/>
      <c r="L35" s="306"/>
      <c r="M35" s="259"/>
      <c r="N35" s="153"/>
      <c r="O35" s="15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147" t="s">
        <v>113</v>
      </c>
      <c r="AC35" s="142" t="s">
        <v>90</v>
      </c>
      <c r="AD35" s="90">
        <f>IF(AV23="","",AV23)</f>
        <v>21</v>
      </c>
      <c r="AE35" s="88" t="str">
        <f t="shared" si="3"/>
        <v>-</v>
      </c>
      <c r="AF35" s="271">
        <f>IF(AT23="","",AT23)</f>
        <v>6</v>
      </c>
      <c r="AG35" s="414" t="str">
        <f>IF(AI26="","",AI26)</f>
        <v/>
      </c>
      <c r="AH35" s="89">
        <f>IF(AV26="","",AV26)</f>
        <v>23</v>
      </c>
      <c r="AI35" s="88" t="str">
        <f t="shared" si="4"/>
        <v>-</v>
      </c>
      <c r="AJ35" s="271">
        <f>IF(AT26="","",AT26)</f>
        <v>21</v>
      </c>
      <c r="AK35" s="406" t="str">
        <f>IF(AM32="","",AM32)</f>
        <v>-</v>
      </c>
      <c r="AL35" s="271">
        <f>IF(AV29="","",AV29)</f>
        <v>21</v>
      </c>
      <c r="AM35" s="88" t="str">
        <f t="shared" si="5"/>
        <v>-</v>
      </c>
      <c r="AN35" s="271">
        <f>IF(AT29="","",AT29)</f>
        <v>16</v>
      </c>
      <c r="AO35" s="406" t="str">
        <f>IF(AQ32="","",AQ32)</f>
        <v/>
      </c>
      <c r="AP35" s="89">
        <f>IF(AV32="","",AV32)</f>
        <v>29</v>
      </c>
      <c r="AQ35" s="88" t="str">
        <f>IF(AP35="","","-")</f>
        <v>-</v>
      </c>
      <c r="AR35" s="271">
        <f>IF(AT32="","",AT32)</f>
        <v>27</v>
      </c>
      <c r="AS35" s="406" t="str">
        <f>IF(AU32="","",AU32)</f>
        <v>-</v>
      </c>
      <c r="AT35" s="410"/>
      <c r="AU35" s="398"/>
      <c r="AV35" s="398"/>
      <c r="AW35" s="399"/>
      <c r="AX35" s="348"/>
      <c r="AY35" s="349"/>
      <c r="AZ35" s="349"/>
      <c r="BA35" s="350"/>
      <c r="BB35" s="111"/>
      <c r="BC35" s="86">
        <f>COUNTIF(AD34:AW36,"○")</f>
        <v>2</v>
      </c>
      <c r="BD35" s="82">
        <f>COUNTIF(AD34:AW36,"×")</f>
        <v>2</v>
      </c>
      <c r="BE35" s="85">
        <f>(IF((AD34&gt;AF34),1,0))+(IF((AD35&gt;AF35),1,0))+(IF((AD36&gt;AF36),1,0))+(IF((AH34&gt;AJ34),1,0))+(IF((AH35&gt;AJ35),1,0))+(IF((AH36&gt;AJ36),1,0))+(IF((AL34&gt;AN34),1,0))+(IF((AL35&gt;AN35),1,0))+(IF((AL36&gt;AN36),1,0))+(IF((AP34&gt;AR34),1,0))+(IF((AP35&gt;AR35),1,0))+(IF((AP36&gt;AR36),1,0))+(IF((AT34&gt;AV34),1,0))+(IF((AT35&gt;AV35),1,0))+(IF((AT36&gt;AV36),1,0))</f>
        <v>6</v>
      </c>
      <c r="BF35" s="84">
        <f>(IF((AD34&lt;AF34),1,0))+(IF((AD35&lt;AF35),1,0))+(IF((AD36&lt;AF36),1,0))+(IF((AH34&lt;AJ34),1,0))+(IF((AH35&lt;AJ35),1,0))+(IF((AH36&lt;AJ36),1,0))+(IF((AL34&lt;AN34),1,0))+(IF((AL35&lt;AN35),1,0))+(IF((AL36&lt;AN36),1,0))+(IF((AP34&lt;AR34),1,0))+(IF((AP35&lt;AR35),1,0))+(IF((AP36&lt;AR36),1,0))+(IF((AT34&lt;AV34),1,0))+(IF((AT35&lt;AV35),1,0))+(IF((AT36&lt;AV36),1,0))</f>
        <v>4</v>
      </c>
      <c r="BG35" s="83">
        <f>BE35-BF35</f>
        <v>2</v>
      </c>
      <c r="BH35" s="82">
        <f>SUM(AD34:AD36,AH34:AH36,AL34:AL36,AP34:AP36,AT34:AT36)</f>
        <v>193</v>
      </c>
      <c r="BI35" s="82">
        <f>SUM(AF34:AF36,AJ34:AJ36,AN34:AN36,AR34:AR36,AV34:AV36)</f>
        <v>172</v>
      </c>
      <c r="BJ35" s="81">
        <f>BH35-BI35</f>
        <v>21</v>
      </c>
    </row>
    <row r="36" spans="2:62" ht="12" customHeight="1" thickBot="1">
      <c r="B36" s="442"/>
      <c r="C36" s="444"/>
      <c r="D36" s="452"/>
      <c r="E36" s="453"/>
      <c r="F36" s="453"/>
      <c r="G36" s="454"/>
      <c r="H36" s="215"/>
      <c r="I36" s="215"/>
      <c r="J36" s="215"/>
      <c r="K36" s="215"/>
      <c r="L36" s="306"/>
      <c r="M36" s="259"/>
      <c r="N36" s="153"/>
      <c r="O36" s="153"/>
      <c r="P36" s="455" t="str">
        <f>B28</f>
        <v>加地龍太</v>
      </c>
      <c r="Q36" s="456"/>
      <c r="R36" s="456"/>
      <c r="S36" s="456"/>
      <c r="T36" s="456"/>
      <c r="U36" s="459" t="str">
        <f>AC31</f>
        <v>TEAM BLOWIN</v>
      </c>
      <c r="V36" s="459"/>
      <c r="W36" s="459"/>
      <c r="X36" s="459"/>
      <c r="Y36" s="460"/>
      <c r="Z36" s="228"/>
      <c r="AA36" s="228"/>
      <c r="AB36" s="151"/>
      <c r="AC36" s="152"/>
      <c r="AD36" s="80" t="str">
        <f>IF(AV24="","",AV24)</f>
        <v/>
      </c>
      <c r="AE36" s="78" t="str">
        <f t="shared" si="3"/>
        <v/>
      </c>
      <c r="AF36" s="272" t="str">
        <f>IF(AT24="","",AT24)</f>
        <v/>
      </c>
      <c r="AG36" s="415" t="str">
        <f>IF(AI27="","",AI27)</f>
        <v/>
      </c>
      <c r="AH36" s="79" t="str">
        <f>IF(AV27="","",AV27)</f>
        <v/>
      </c>
      <c r="AI36" s="78" t="str">
        <f t="shared" si="4"/>
        <v/>
      </c>
      <c r="AJ36" s="272" t="str">
        <f>IF(AT27="","",AT27)</f>
        <v/>
      </c>
      <c r="AK36" s="416" t="str">
        <f>IF(AM33="","",AM33)</f>
        <v/>
      </c>
      <c r="AL36" s="272">
        <f>IF(AV30="","",AV30)</f>
        <v>17</v>
      </c>
      <c r="AM36" s="78" t="str">
        <f t="shared" si="5"/>
        <v>-</v>
      </c>
      <c r="AN36" s="272">
        <f>IF(AT30="","",AT30)</f>
        <v>21</v>
      </c>
      <c r="AO36" s="416" t="str">
        <f>IF(AQ33="","",AQ33)</f>
        <v/>
      </c>
      <c r="AP36" s="79">
        <f>IF(AV33="","",AV33)</f>
        <v>12</v>
      </c>
      <c r="AQ36" s="78" t="str">
        <f>IF(AP36="","","-")</f>
        <v>-</v>
      </c>
      <c r="AR36" s="272">
        <f>IF(AT33="","",AT33)</f>
        <v>21</v>
      </c>
      <c r="AS36" s="416" t="str">
        <f>IF(AU33="","",AU33)</f>
        <v>-</v>
      </c>
      <c r="AT36" s="417"/>
      <c r="AU36" s="418"/>
      <c r="AV36" s="418"/>
      <c r="AW36" s="419"/>
      <c r="AX36" s="25">
        <f>BC35</f>
        <v>2</v>
      </c>
      <c r="AY36" s="24" t="s">
        <v>10</v>
      </c>
      <c r="AZ36" s="24">
        <f>BD35</f>
        <v>2</v>
      </c>
      <c r="BA36" s="23" t="s">
        <v>7</v>
      </c>
      <c r="BB36" s="111"/>
      <c r="BC36" s="75"/>
      <c r="BD36" s="72"/>
      <c r="BE36" s="74"/>
      <c r="BF36" s="73"/>
      <c r="BG36" s="71"/>
      <c r="BH36" s="72"/>
      <c r="BI36" s="72"/>
      <c r="BJ36" s="71"/>
    </row>
    <row r="37" spans="2:62" ht="12" customHeight="1" thickBot="1">
      <c r="B37" s="212"/>
      <c r="C37" s="213"/>
      <c r="D37" s="162"/>
      <c r="E37" s="162"/>
      <c r="F37" s="162"/>
      <c r="G37" s="162"/>
      <c r="H37" s="215"/>
      <c r="I37" s="215"/>
      <c r="J37" s="216">
        <v>21</v>
      </c>
      <c r="K37" s="216">
        <v>18</v>
      </c>
      <c r="L37" s="307">
        <v>21</v>
      </c>
      <c r="M37" s="215"/>
      <c r="N37" s="153"/>
      <c r="O37" s="211"/>
      <c r="P37" s="457"/>
      <c r="Q37" s="458"/>
      <c r="R37" s="458"/>
      <c r="S37" s="458"/>
      <c r="T37" s="458"/>
      <c r="U37" s="461"/>
      <c r="V37" s="461"/>
      <c r="W37" s="461"/>
      <c r="X37" s="461"/>
      <c r="Y37" s="462"/>
      <c r="Z37" s="228"/>
      <c r="AA37" s="228"/>
      <c r="AX37" s="22"/>
    </row>
    <row r="38" spans="2:62" ht="12" customHeight="1" thickTop="1">
      <c r="B38" s="441" t="str">
        <f>AB34</f>
        <v>脇太翼</v>
      </c>
      <c r="C38" s="443" t="str">
        <f>AC34</f>
        <v>三島高校</v>
      </c>
      <c r="D38" s="446" t="s">
        <v>23</v>
      </c>
      <c r="E38" s="447"/>
      <c r="F38" s="447"/>
      <c r="G38" s="448"/>
      <c r="H38" s="214"/>
      <c r="I38" s="215"/>
      <c r="J38" s="216">
        <v>13</v>
      </c>
      <c r="K38" s="216">
        <v>21</v>
      </c>
      <c r="L38" s="237">
        <v>18</v>
      </c>
      <c r="M38" s="308"/>
      <c r="N38" s="313"/>
      <c r="O38" s="314"/>
      <c r="P38" s="455" t="str">
        <f>B30</f>
        <v>赤崎翔太</v>
      </c>
      <c r="Q38" s="456"/>
      <c r="R38" s="456"/>
      <c r="S38" s="456"/>
      <c r="T38" s="456"/>
      <c r="U38" s="459" t="str">
        <f>AC32</f>
        <v>TEAM BLOWIN</v>
      </c>
      <c r="V38" s="459"/>
      <c r="W38" s="459"/>
      <c r="X38" s="459"/>
      <c r="Y38" s="460"/>
      <c r="Z38" s="228"/>
      <c r="AA38" s="228"/>
      <c r="AB38" s="437" t="s">
        <v>69</v>
      </c>
      <c r="AC38" s="438"/>
      <c r="AD38" s="368" t="str">
        <f>AB40</f>
        <v>森勇気</v>
      </c>
      <c r="AE38" s="369"/>
      <c r="AF38" s="369"/>
      <c r="AG38" s="370"/>
      <c r="AH38" s="371" t="str">
        <f>AB43</f>
        <v>長野絢一</v>
      </c>
      <c r="AI38" s="369"/>
      <c r="AJ38" s="369"/>
      <c r="AK38" s="370"/>
      <c r="AL38" s="371" t="str">
        <f>AB46</f>
        <v>柚山治</v>
      </c>
      <c r="AM38" s="369"/>
      <c r="AN38" s="369"/>
      <c r="AO38" s="370"/>
      <c r="AP38" s="371" t="str">
        <f>AB49</f>
        <v>今井康浩</v>
      </c>
      <c r="AQ38" s="369"/>
      <c r="AR38" s="369"/>
      <c r="AS38" s="466"/>
      <c r="AT38" s="375" t="s">
        <v>1</v>
      </c>
      <c r="AU38" s="376"/>
      <c r="AV38" s="376"/>
      <c r="AW38" s="377"/>
      <c r="AX38" s="284"/>
      <c r="AY38" s="380" t="s">
        <v>3</v>
      </c>
      <c r="AZ38" s="382"/>
      <c r="BA38" s="380" t="s">
        <v>4</v>
      </c>
      <c r="BB38" s="381"/>
      <c r="BC38" s="382"/>
      <c r="BD38" s="387" t="s">
        <v>5</v>
      </c>
      <c r="BE38" s="388"/>
      <c r="BF38" s="389"/>
    </row>
    <row r="39" spans="2:62" ht="12" customHeight="1" thickBot="1">
      <c r="B39" s="442"/>
      <c r="C39" s="444"/>
      <c r="D39" s="449"/>
      <c r="E39" s="450"/>
      <c r="F39" s="450"/>
      <c r="G39" s="451"/>
      <c r="H39" s="215"/>
      <c r="I39" s="215"/>
      <c r="J39" s="215"/>
      <c r="K39" s="215"/>
      <c r="L39" s="236"/>
      <c r="M39" s="259"/>
      <c r="N39" s="153"/>
      <c r="O39" s="153"/>
      <c r="P39" s="457"/>
      <c r="Q39" s="458"/>
      <c r="R39" s="458"/>
      <c r="S39" s="458"/>
      <c r="T39" s="458"/>
      <c r="U39" s="461"/>
      <c r="V39" s="461"/>
      <c r="W39" s="461"/>
      <c r="X39" s="461"/>
      <c r="Y39" s="462"/>
      <c r="Z39" s="228"/>
      <c r="AA39" s="228"/>
      <c r="AB39" s="439"/>
      <c r="AC39" s="440"/>
      <c r="AD39" s="383" t="str">
        <f>AB41</f>
        <v>曽我部雅勝</v>
      </c>
      <c r="AE39" s="384"/>
      <c r="AF39" s="384"/>
      <c r="AG39" s="385"/>
      <c r="AH39" s="386" t="str">
        <f>AB44</f>
        <v>髙橋巧成</v>
      </c>
      <c r="AI39" s="384"/>
      <c r="AJ39" s="384"/>
      <c r="AK39" s="385"/>
      <c r="AL39" s="386" t="str">
        <f>AB47</f>
        <v>前田智朗</v>
      </c>
      <c r="AM39" s="384"/>
      <c r="AN39" s="384"/>
      <c r="AO39" s="385"/>
      <c r="AP39" s="386" t="str">
        <f>AB50</f>
        <v>遠藤司</v>
      </c>
      <c r="AQ39" s="384"/>
      <c r="AR39" s="384"/>
      <c r="AS39" s="393"/>
      <c r="AT39" s="390" t="s">
        <v>2</v>
      </c>
      <c r="AU39" s="391"/>
      <c r="AV39" s="391"/>
      <c r="AW39" s="392"/>
      <c r="AX39" s="284"/>
      <c r="AY39" s="281" t="s">
        <v>6</v>
      </c>
      <c r="AZ39" s="282" t="s">
        <v>7</v>
      </c>
      <c r="BA39" s="281" t="s">
        <v>46</v>
      </c>
      <c r="BB39" s="282" t="s">
        <v>8</v>
      </c>
      <c r="BC39" s="283" t="s">
        <v>9</v>
      </c>
      <c r="BD39" s="282" t="s">
        <v>46</v>
      </c>
      <c r="BE39" s="282" t="s">
        <v>8</v>
      </c>
      <c r="BF39" s="283" t="s">
        <v>9</v>
      </c>
    </row>
    <row r="40" spans="2:62" ht="12" customHeight="1">
      <c r="B40" s="441" t="str">
        <f>AB35</f>
        <v>宇田幸竜</v>
      </c>
      <c r="C40" s="443" t="str">
        <f>AC35</f>
        <v>三島高校</v>
      </c>
      <c r="D40" s="449"/>
      <c r="E40" s="450"/>
      <c r="F40" s="450"/>
      <c r="G40" s="451"/>
      <c r="H40" s="234"/>
      <c r="I40" s="234"/>
      <c r="J40" s="235"/>
      <c r="K40" s="215"/>
      <c r="L40" s="236"/>
      <c r="M40" s="259"/>
      <c r="N40" s="153"/>
      <c r="O40" s="153"/>
      <c r="P40" s="464" t="s">
        <v>13</v>
      </c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5"/>
      <c r="AB40" s="141" t="s">
        <v>71</v>
      </c>
      <c r="AC40" s="142" t="s">
        <v>18</v>
      </c>
      <c r="AD40" s="394"/>
      <c r="AE40" s="395"/>
      <c r="AF40" s="395"/>
      <c r="AG40" s="396"/>
      <c r="AH40" s="51">
        <v>21</v>
      </c>
      <c r="AI40" s="88" t="str">
        <f>IF(AH40="","","-")</f>
        <v>-</v>
      </c>
      <c r="AJ40" s="95">
        <v>14</v>
      </c>
      <c r="AK40" s="361" t="str">
        <f>IF(AH40&lt;&gt;"",IF(AH40&gt;AJ40,IF(AH41&gt;AJ41,"○",IF(AH42&gt;AJ42,"○","×")),IF(AH41&gt;AJ41,IF(AH42&gt;AJ42,"○","×"),"×")),"")</f>
        <v>○</v>
      </c>
      <c r="AL40" s="51">
        <v>13</v>
      </c>
      <c r="AM40" s="110" t="str">
        <f t="shared" ref="AM40:AM45" si="6">IF(AL40="","","-")</f>
        <v>-</v>
      </c>
      <c r="AN40" s="109">
        <v>21</v>
      </c>
      <c r="AO40" s="361" t="str">
        <f>IF(AL40&lt;&gt;"",IF(AL40&gt;AN40,IF(AL41&gt;AN41,"○",IF(AL42&gt;AN42,"○","×")),IF(AL41&gt;AN41,IF(AL42&gt;AN42,"○","×"),"×")),"")</f>
        <v>○</v>
      </c>
      <c r="AP40" s="123">
        <v>21</v>
      </c>
      <c r="AQ40" s="110" t="str">
        <f t="shared" ref="AQ40:AQ48" si="7">IF(AP40="","","-")</f>
        <v>-</v>
      </c>
      <c r="AR40" s="95">
        <v>15</v>
      </c>
      <c r="AS40" s="367" t="str">
        <f>IF(AP40&lt;&gt;"",IF(AP40&gt;AR40,IF(AP41&gt;AR41,"○",IF(AP42&gt;AR42,"○","×")),IF(AP41&gt;AR41,IF(AP42&gt;AR42,"○","×"),"×")),"")</f>
        <v>○</v>
      </c>
      <c r="AT40" s="420" t="s">
        <v>179</v>
      </c>
      <c r="AU40" s="421"/>
      <c r="AV40" s="421"/>
      <c r="AW40" s="422"/>
      <c r="AX40" s="22"/>
      <c r="AY40" s="120"/>
      <c r="AZ40" s="116"/>
      <c r="BA40" s="275"/>
      <c r="BB40" s="276"/>
      <c r="BC40" s="121"/>
      <c r="BD40" s="116"/>
      <c r="BE40" s="116"/>
      <c r="BF40" s="115"/>
    </row>
    <row r="41" spans="2:62" ht="12" customHeight="1" thickBot="1">
      <c r="B41" s="442"/>
      <c r="C41" s="444"/>
      <c r="D41" s="452"/>
      <c r="E41" s="453"/>
      <c r="F41" s="453"/>
      <c r="G41" s="454"/>
      <c r="H41" s="216">
        <v>12</v>
      </c>
      <c r="I41" s="216">
        <v>17</v>
      </c>
      <c r="J41" s="237"/>
      <c r="K41" s="215"/>
      <c r="L41" s="236"/>
      <c r="M41" s="259"/>
      <c r="N41" s="153"/>
      <c r="O41" s="153"/>
      <c r="P41" s="464"/>
      <c r="Q41" s="464"/>
      <c r="R41" s="464"/>
      <c r="S41" s="464"/>
      <c r="T41" s="464"/>
      <c r="U41" s="464"/>
      <c r="V41" s="464"/>
      <c r="W41" s="464"/>
      <c r="X41" s="464"/>
      <c r="Y41" s="464"/>
      <c r="Z41" s="464"/>
      <c r="AA41" s="465"/>
      <c r="AB41" s="141" t="s">
        <v>118</v>
      </c>
      <c r="AC41" s="142" t="s">
        <v>18</v>
      </c>
      <c r="AD41" s="397"/>
      <c r="AE41" s="398"/>
      <c r="AF41" s="398"/>
      <c r="AG41" s="399"/>
      <c r="AH41" s="51">
        <v>21</v>
      </c>
      <c r="AI41" s="88" t="str">
        <f>IF(AH41="","","-")</f>
        <v>-</v>
      </c>
      <c r="AJ41" s="108">
        <v>16</v>
      </c>
      <c r="AK41" s="357"/>
      <c r="AL41" s="51">
        <v>21</v>
      </c>
      <c r="AM41" s="88" t="str">
        <f t="shared" si="6"/>
        <v>-</v>
      </c>
      <c r="AN41" s="95">
        <v>8</v>
      </c>
      <c r="AO41" s="357"/>
      <c r="AP41" s="51">
        <v>21</v>
      </c>
      <c r="AQ41" s="88" t="str">
        <f t="shared" si="7"/>
        <v>-</v>
      </c>
      <c r="AR41" s="95">
        <v>14</v>
      </c>
      <c r="AS41" s="343"/>
      <c r="AT41" s="348"/>
      <c r="AU41" s="349"/>
      <c r="AV41" s="349"/>
      <c r="AW41" s="350"/>
      <c r="AX41" s="22"/>
      <c r="AY41" s="120">
        <f>COUNTIF(AD40:AS42,"○")</f>
        <v>3</v>
      </c>
      <c r="AZ41" s="116">
        <f>COUNTIF(AD40:AS42,"×")</f>
        <v>0</v>
      </c>
      <c r="BA41" s="119">
        <f>(IF((AD40&gt;AF40),1,0))+(IF((AD41&gt;AF41),1,0))+(IF((AD42&gt;AF42),1,0))+(IF((AH40&gt;AJ40),1,0))+(IF((AH41&gt;AJ41),1,0))+(IF((AH42&gt;AJ42),1,0))+(IF((AL40&gt;AN40),1,0))+(IF((AL41&gt;AN41),1,0))+(IF((AL42&gt;AN42),1,0))+(IF((AP40&gt;AR40),1,0))+(IF((AP41&gt;AR41),1,0))+(IF((AP42&gt;AR42),1,0))</f>
        <v>6</v>
      </c>
      <c r="BB41" s="118">
        <f>(IF((AD40&lt;AF40),1,0))+(IF((AD41&lt;AF41),1,0))+(IF((AD42&lt;AF42),1,0))+(IF((AH40&lt;AJ40),1,0))+(IF((AH41&lt;AJ41),1,0))+(IF((AH42&lt;AJ42),1,0))+(IF((AL40&lt;AN40),1,0))+(IF((AL41&lt;AN41),1,0))+(IF((AL42&lt;AN42),1,0))+(IF((AP40&lt;AR40),1,0))+(IF((AP41&lt;AR41),1,0))+(IF((AP42&lt;AR42),1,0))</f>
        <v>1</v>
      </c>
      <c r="BC41" s="117">
        <f>BA41-BB41</f>
        <v>5</v>
      </c>
      <c r="BD41" s="116">
        <f>SUM(AD40:AD42,AH40:AH42,AL40:AL42,AP40:AP42)</f>
        <v>139</v>
      </c>
      <c r="BE41" s="116">
        <f>SUM(AF40:AF42,AJ40:AJ42,AN40:AN42,AR40:AR42)</f>
        <v>106</v>
      </c>
      <c r="BF41" s="115">
        <f>BD41-BE41</f>
        <v>33</v>
      </c>
    </row>
    <row r="42" spans="2:62" ht="12" customHeight="1" thickTop="1">
      <c r="B42" s="212"/>
      <c r="C42" s="213"/>
      <c r="D42" s="162"/>
      <c r="E42" s="162"/>
      <c r="F42" s="162"/>
      <c r="G42" s="162"/>
      <c r="H42" s="216"/>
      <c r="I42" s="216"/>
      <c r="J42" s="307"/>
      <c r="K42" s="312"/>
      <c r="L42" s="304"/>
      <c r="M42" s="259"/>
      <c r="N42" s="153"/>
      <c r="O42" s="153"/>
      <c r="P42" s="455" t="str">
        <f>B43</f>
        <v>森勇気</v>
      </c>
      <c r="Q42" s="456"/>
      <c r="R42" s="456"/>
      <c r="S42" s="456"/>
      <c r="T42" s="456"/>
      <c r="U42" s="459" t="str">
        <f>AC31</f>
        <v>TEAM BLOWIN</v>
      </c>
      <c r="V42" s="459"/>
      <c r="W42" s="459"/>
      <c r="X42" s="459"/>
      <c r="Y42" s="460"/>
      <c r="Z42" s="228"/>
      <c r="AA42" s="228"/>
      <c r="AB42" s="143"/>
      <c r="AC42" s="144"/>
      <c r="AD42" s="400"/>
      <c r="AE42" s="401"/>
      <c r="AF42" s="401"/>
      <c r="AG42" s="402"/>
      <c r="AH42" s="60"/>
      <c r="AI42" s="88" t="str">
        <f>IF(AH42="","","-")</f>
        <v/>
      </c>
      <c r="AJ42" s="104"/>
      <c r="AK42" s="358"/>
      <c r="AL42" s="60">
        <v>21</v>
      </c>
      <c r="AM42" s="105" t="str">
        <f t="shared" si="6"/>
        <v>-</v>
      </c>
      <c r="AN42" s="104">
        <v>18</v>
      </c>
      <c r="AO42" s="357"/>
      <c r="AP42" s="60"/>
      <c r="AQ42" s="105" t="str">
        <f t="shared" si="7"/>
        <v/>
      </c>
      <c r="AR42" s="104"/>
      <c r="AS42" s="343"/>
      <c r="AT42" s="49">
        <f>AY41</f>
        <v>3</v>
      </c>
      <c r="AU42" s="48" t="s">
        <v>10</v>
      </c>
      <c r="AV42" s="48">
        <f>AZ41</f>
        <v>0</v>
      </c>
      <c r="AW42" s="47" t="s">
        <v>7</v>
      </c>
      <c r="AX42" s="22"/>
      <c r="AY42" s="120"/>
      <c r="AZ42" s="116"/>
      <c r="BA42" s="120"/>
      <c r="BB42" s="116"/>
      <c r="BC42" s="115"/>
      <c r="BD42" s="116"/>
      <c r="BE42" s="116"/>
      <c r="BF42" s="115"/>
    </row>
    <row r="43" spans="2:62" ht="12" customHeight="1">
      <c r="B43" s="441" t="str">
        <f>AB40</f>
        <v>森勇気</v>
      </c>
      <c r="C43" s="443" t="str">
        <f>AC40</f>
        <v>TEAM BLOWIN</v>
      </c>
      <c r="D43" s="446" t="s">
        <v>14</v>
      </c>
      <c r="E43" s="447"/>
      <c r="F43" s="447"/>
      <c r="G43" s="448"/>
      <c r="H43" s="215">
        <v>21</v>
      </c>
      <c r="I43" s="215">
        <v>21</v>
      </c>
      <c r="J43" s="306"/>
      <c r="K43" s="215"/>
      <c r="L43" s="215"/>
      <c r="M43" s="259"/>
      <c r="N43" s="153"/>
      <c r="O43" s="153"/>
      <c r="P43" s="457"/>
      <c r="Q43" s="458"/>
      <c r="R43" s="458"/>
      <c r="S43" s="458"/>
      <c r="T43" s="458"/>
      <c r="U43" s="461"/>
      <c r="V43" s="461"/>
      <c r="W43" s="461"/>
      <c r="X43" s="461"/>
      <c r="Y43" s="462"/>
      <c r="Z43" s="228"/>
      <c r="AA43" s="228"/>
      <c r="AB43" s="141" t="s">
        <v>117</v>
      </c>
      <c r="AC43" s="145" t="s">
        <v>109</v>
      </c>
      <c r="AD43" s="90">
        <f>IF(AJ40="","",AJ40)</f>
        <v>14</v>
      </c>
      <c r="AE43" s="88" t="str">
        <f t="shared" ref="AE43:AE51" si="8">IF(AD43="","","-")</f>
        <v>-</v>
      </c>
      <c r="AF43" s="278">
        <f>IF(AH40="","",AH40)</f>
        <v>21</v>
      </c>
      <c r="AG43" s="405" t="str">
        <f>IF(AK40="","",IF(AK40="○","×",IF(AK40="×","○")))</f>
        <v>×</v>
      </c>
      <c r="AH43" s="407"/>
      <c r="AI43" s="408"/>
      <c r="AJ43" s="408"/>
      <c r="AK43" s="409"/>
      <c r="AL43" s="51">
        <v>21</v>
      </c>
      <c r="AM43" s="88" t="str">
        <f t="shared" si="6"/>
        <v>-</v>
      </c>
      <c r="AN43" s="95">
        <v>15</v>
      </c>
      <c r="AO43" s="356" t="str">
        <f>IF(AL43&lt;&gt;"",IF(AL43&gt;AN43,IF(AL44&gt;AN44,"○",IF(AL45&gt;AN45,"○","×")),IF(AL44&gt;AN44,IF(AL45&gt;AN45,"○","×"),"×")),"")</f>
        <v>×</v>
      </c>
      <c r="AP43" s="51">
        <v>14</v>
      </c>
      <c r="AQ43" s="88" t="str">
        <f t="shared" si="7"/>
        <v>-</v>
      </c>
      <c r="AR43" s="95">
        <v>21</v>
      </c>
      <c r="AS43" s="359" t="str">
        <f>IF(AP43&lt;&gt;"",IF(AP43&gt;AR43,IF(AP44&gt;AR44,"○",IF(AP45&gt;AR45,"○","×")),IF(AP44&gt;AR44,IF(AP45&gt;AR45,"○","×"),"×")),"")</f>
        <v>×</v>
      </c>
      <c r="AT43" s="345" t="s">
        <v>185</v>
      </c>
      <c r="AU43" s="346"/>
      <c r="AV43" s="346"/>
      <c r="AW43" s="347"/>
      <c r="AX43" s="22"/>
      <c r="AY43" s="275"/>
      <c r="AZ43" s="276"/>
      <c r="BA43" s="275"/>
      <c r="BB43" s="276"/>
      <c r="BC43" s="121"/>
      <c r="BD43" s="276"/>
      <c r="BE43" s="276"/>
      <c r="BF43" s="121"/>
    </row>
    <row r="44" spans="2:62" ht="12" customHeight="1" thickBot="1">
      <c r="B44" s="442"/>
      <c r="C44" s="444"/>
      <c r="D44" s="449"/>
      <c r="E44" s="450"/>
      <c r="F44" s="450"/>
      <c r="G44" s="451"/>
      <c r="H44" s="309"/>
      <c r="I44" s="310"/>
      <c r="J44" s="311"/>
      <c r="K44" s="215"/>
      <c r="L44" s="215"/>
      <c r="M44" s="259"/>
      <c r="N44" s="153"/>
      <c r="O44" s="153"/>
      <c r="P44" s="455" t="str">
        <f>B45</f>
        <v>曽我部雅勝</v>
      </c>
      <c r="Q44" s="456"/>
      <c r="R44" s="456"/>
      <c r="S44" s="456"/>
      <c r="T44" s="456"/>
      <c r="U44" s="459" t="str">
        <f>AC41</f>
        <v>TEAM BLOWIN</v>
      </c>
      <c r="V44" s="459"/>
      <c r="W44" s="459"/>
      <c r="X44" s="459"/>
      <c r="Y44" s="460"/>
      <c r="Z44" s="228"/>
      <c r="AA44" s="228"/>
      <c r="AB44" s="141" t="s">
        <v>72</v>
      </c>
      <c r="AC44" s="142" t="s">
        <v>109</v>
      </c>
      <c r="AD44" s="90">
        <f>IF(AJ41="","",AJ41)</f>
        <v>16</v>
      </c>
      <c r="AE44" s="88" t="str">
        <f t="shared" si="8"/>
        <v>-</v>
      </c>
      <c r="AF44" s="278">
        <f>IF(AH41="","",AH41)</f>
        <v>21</v>
      </c>
      <c r="AG44" s="406" t="str">
        <f>IF(AI41="","",AI41)</f>
        <v>-</v>
      </c>
      <c r="AH44" s="410"/>
      <c r="AI44" s="398"/>
      <c r="AJ44" s="398"/>
      <c r="AK44" s="399"/>
      <c r="AL44" s="51">
        <v>18</v>
      </c>
      <c r="AM44" s="88" t="str">
        <f t="shared" si="6"/>
        <v>-</v>
      </c>
      <c r="AN44" s="95">
        <v>21</v>
      </c>
      <c r="AO44" s="357"/>
      <c r="AP44" s="51">
        <v>19</v>
      </c>
      <c r="AQ44" s="88" t="str">
        <f t="shared" si="7"/>
        <v>-</v>
      </c>
      <c r="AR44" s="95">
        <v>21</v>
      </c>
      <c r="AS44" s="343"/>
      <c r="AT44" s="348"/>
      <c r="AU44" s="349"/>
      <c r="AV44" s="349"/>
      <c r="AW44" s="350"/>
      <c r="AX44" s="22"/>
      <c r="AY44" s="120">
        <f>COUNTIF(AD43:AS45,"○")</f>
        <v>0</v>
      </c>
      <c r="AZ44" s="116">
        <f>COUNTIF(AD43:AS45,"×")</f>
        <v>3</v>
      </c>
      <c r="BA44" s="119">
        <f>(IF((AD43&gt;AF43),1,0))+(IF((AD44&gt;AF44),1,0))+(IF((AD45&gt;AF45),1,0))+(IF((AH43&gt;AJ43),1,0))+(IF((AH44&gt;AJ44),1,0))+(IF((AH45&gt;AJ45),1,0))+(IF((AL43&gt;AN43),1,0))+(IF((AL44&gt;AN44),1,0))+(IF((AL45&gt;AN45),1,0))+(IF((AP43&gt;AR43),1,0))+(IF((AP44&gt;AR44),1,0))+(IF((AP45&gt;AR45),1,0))</f>
        <v>1</v>
      </c>
      <c r="BB44" s="118">
        <f>(IF((AD43&lt;AF43),1,0))+(IF((AD44&lt;AF44),1,0))+(IF((AD45&lt;AF45),1,0))+(IF((AH43&lt;AJ43),1,0))+(IF((AH44&lt;AJ44),1,0))+(IF((AH45&lt;AJ45),1,0))+(IF((AL43&lt;AN43),1,0))+(IF((AL44&lt;AN44),1,0))+(IF((AL45&lt;AN45),1,0))+(IF((AP43&lt;AR43),1,0))+(IF((AP44&lt;AR44),1,0))+(IF((AP45&lt;AR45),1,0))</f>
        <v>6</v>
      </c>
      <c r="BC44" s="117">
        <f>BA44-BB44</f>
        <v>-5</v>
      </c>
      <c r="BD44" s="116">
        <f>SUM(AD43:AD45,AH43:AH45,AL43:AL45,AP43:AP45)</f>
        <v>122</v>
      </c>
      <c r="BE44" s="116">
        <f>SUM(AF43:AF45,AJ43:AJ45,AN43:AN45,AR43:AR45)</f>
        <v>142</v>
      </c>
      <c r="BF44" s="115">
        <f>BD44-BE44</f>
        <v>-20</v>
      </c>
    </row>
    <row r="45" spans="2:62" ht="12" customHeight="1" thickTop="1">
      <c r="B45" s="441" t="str">
        <f>AB41</f>
        <v>曽我部雅勝</v>
      </c>
      <c r="C45" s="443" t="str">
        <f>AC41</f>
        <v>TEAM BLOWIN</v>
      </c>
      <c r="D45" s="449"/>
      <c r="E45" s="450"/>
      <c r="F45" s="450"/>
      <c r="G45" s="451"/>
      <c r="H45" s="215"/>
      <c r="I45" s="215"/>
      <c r="J45" s="215"/>
      <c r="K45" s="215"/>
      <c r="L45" s="215"/>
      <c r="M45" s="259"/>
      <c r="N45" s="153"/>
      <c r="O45" s="153"/>
      <c r="P45" s="457"/>
      <c r="Q45" s="458"/>
      <c r="R45" s="458"/>
      <c r="S45" s="458"/>
      <c r="T45" s="458"/>
      <c r="U45" s="461"/>
      <c r="V45" s="461"/>
      <c r="W45" s="461"/>
      <c r="X45" s="461"/>
      <c r="Y45" s="462"/>
      <c r="Z45" s="228"/>
      <c r="AA45" s="228"/>
      <c r="AB45" s="143"/>
      <c r="AC45" s="146"/>
      <c r="AD45" s="107" t="str">
        <f>IF(AJ42="","",AJ42)</f>
        <v/>
      </c>
      <c r="AE45" s="88" t="str">
        <f t="shared" si="8"/>
        <v/>
      </c>
      <c r="AF45" s="106" t="str">
        <f>IF(AH42="","",AH42)</f>
        <v/>
      </c>
      <c r="AG45" s="411" t="str">
        <f>IF(AI42="","",AI42)</f>
        <v/>
      </c>
      <c r="AH45" s="412"/>
      <c r="AI45" s="401"/>
      <c r="AJ45" s="401"/>
      <c r="AK45" s="402"/>
      <c r="AL45" s="60">
        <v>20</v>
      </c>
      <c r="AM45" s="88" t="str">
        <f t="shared" si="6"/>
        <v>-</v>
      </c>
      <c r="AN45" s="104">
        <v>22</v>
      </c>
      <c r="AO45" s="358"/>
      <c r="AP45" s="60"/>
      <c r="AQ45" s="105" t="str">
        <f t="shared" si="7"/>
        <v/>
      </c>
      <c r="AR45" s="104"/>
      <c r="AS45" s="344"/>
      <c r="AT45" s="49">
        <f>AY44</f>
        <v>0</v>
      </c>
      <c r="AU45" s="48" t="s">
        <v>10</v>
      </c>
      <c r="AV45" s="48">
        <f>AZ44</f>
        <v>3</v>
      </c>
      <c r="AW45" s="47" t="s">
        <v>7</v>
      </c>
      <c r="AX45" s="22"/>
      <c r="AY45" s="114"/>
      <c r="AZ45" s="113"/>
      <c r="BA45" s="114"/>
      <c r="BB45" s="113"/>
      <c r="BC45" s="112"/>
      <c r="BD45" s="113"/>
      <c r="BE45" s="113"/>
      <c r="BF45" s="112"/>
    </row>
    <row r="46" spans="2:62" ht="12" customHeight="1">
      <c r="B46" s="442"/>
      <c r="C46" s="444"/>
      <c r="D46" s="452"/>
      <c r="E46" s="453"/>
      <c r="F46" s="453"/>
      <c r="G46" s="454"/>
      <c r="H46" s="215"/>
      <c r="I46" s="215"/>
      <c r="J46" s="215"/>
      <c r="K46" s="215"/>
      <c r="L46" s="215"/>
      <c r="M46" s="259"/>
      <c r="N46" s="153"/>
      <c r="O46" s="153"/>
      <c r="P46" s="160"/>
      <c r="Q46" s="160"/>
      <c r="R46" s="160"/>
      <c r="S46" s="160"/>
      <c r="T46" s="160"/>
      <c r="U46" s="165"/>
      <c r="V46" s="165"/>
      <c r="W46" s="165"/>
      <c r="X46" s="165"/>
      <c r="Y46" s="165"/>
      <c r="Z46" s="127"/>
      <c r="AA46" s="127"/>
      <c r="AB46" s="147" t="s">
        <v>70</v>
      </c>
      <c r="AC46" s="157" t="s">
        <v>89</v>
      </c>
      <c r="AD46" s="90">
        <f>IF(AN40="","",AN40)</f>
        <v>21</v>
      </c>
      <c r="AE46" s="91" t="str">
        <f t="shared" si="8"/>
        <v>-</v>
      </c>
      <c r="AF46" s="278">
        <f>IF(AL40="","",AL40)</f>
        <v>13</v>
      </c>
      <c r="AG46" s="405" t="str">
        <f>IF(AO40="","",IF(AO40="○","×",IF(AO40="×","○")))</f>
        <v>×</v>
      </c>
      <c r="AH46" s="89">
        <f>IF(AN43="","",AN43)</f>
        <v>15</v>
      </c>
      <c r="AI46" s="88" t="str">
        <f t="shared" ref="AI46:AI51" si="9">IF(AH46="","","-")</f>
        <v>-</v>
      </c>
      <c r="AJ46" s="278">
        <f>IF(AL43="","",AL43)</f>
        <v>21</v>
      </c>
      <c r="AK46" s="405" t="str">
        <f>IF(AO43="","",IF(AO43="○","×",IF(AO43="×","○")))</f>
        <v>○</v>
      </c>
      <c r="AL46" s="407"/>
      <c r="AM46" s="408"/>
      <c r="AN46" s="408"/>
      <c r="AO46" s="409"/>
      <c r="AP46" s="51">
        <v>11</v>
      </c>
      <c r="AQ46" s="88" t="str">
        <f t="shared" si="7"/>
        <v>-</v>
      </c>
      <c r="AR46" s="95">
        <v>21</v>
      </c>
      <c r="AS46" s="343" t="str">
        <f>IF(AP46&lt;&gt;"",IF(AP46&gt;AR46,IF(AP47&gt;AR47,"○",IF(AP48&gt;AR48,"○","×")),IF(AP47&gt;AR47,IF(AP48&gt;AR48,"○","×"),"×")),"")</f>
        <v>×</v>
      </c>
      <c r="AT46" s="345" t="s">
        <v>184</v>
      </c>
      <c r="AU46" s="346"/>
      <c r="AV46" s="346"/>
      <c r="AW46" s="347"/>
      <c r="AX46" s="22"/>
      <c r="AY46" s="120"/>
      <c r="AZ46" s="116"/>
      <c r="BA46" s="120"/>
      <c r="BB46" s="116"/>
      <c r="BC46" s="115"/>
      <c r="BD46" s="116"/>
      <c r="BE46" s="116"/>
      <c r="BF46" s="115"/>
    </row>
    <row r="47" spans="2:62" ht="12" customHeight="1">
      <c r="B47" s="125"/>
      <c r="C47" s="140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6"/>
      <c r="Q47" s="126"/>
      <c r="R47" s="126"/>
      <c r="S47" s="126"/>
      <c r="T47" s="126"/>
      <c r="U47" s="126"/>
      <c r="V47" s="126"/>
      <c r="W47" s="126"/>
      <c r="X47" s="127"/>
      <c r="Y47" s="127"/>
      <c r="Z47" s="127"/>
      <c r="AA47" s="127"/>
      <c r="AB47" s="147" t="s">
        <v>49</v>
      </c>
      <c r="AC47" s="158" t="s">
        <v>50</v>
      </c>
      <c r="AD47" s="90">
        <f>IF(AN41="","",AN41)</f>
        <v>8</v>
      </c>
      <c r="AE47" s="88" t="str">
        <f t="shared" si="8"/>
        <v>-</v>
      </c>
      <c r="AF47" s="278">
        <f>IF(AL41="","",AL41)</f>
        <v>21</v>
      </c>
      <c r="AG47" s="406" t="str">
        <f>IF(AI44="","",AI44)</f>
        <v/>
      </c>
      <c r="AH47" s="89">
        <f>IF(AN44="","",AN44)</f>
        <v>21</v>
      </c>
      <c r="AI47" s="88" t="str">
        <f t="shared" si="9"/>
        <v>-</v>
      </c>
      <c r="AJ47" s="278">
        <f>IF(AL44="","",AL44)</f>
        <v>18</v>
      </c>
      <c r="AK47" s="406" t="str">
        <f>IF(AM44="","",AM44)</f>
        <v>-</v>
      </c>
      <c r="AL47" s="410"/>
      <c r="AM47" s="398"/>
      <c r="AN47" s="398"/>
      <c r="AO47" s="399"/>
      <c r="AP47" s="51">
        <v>11</v>
      </c>
      <c r="AQ47" s="88" t="str">
        <f t="shared" si="7"/>
        <v>-</v>
      </c>
      <c r="AR47" s="95">
        <v>21</v>
      </c>
      <c r="AS47" s="343"/>
      <c r="AT47" s="348"/>
      <c r="AU47" s="349"/>
      <c r="AV47" s="349"/>
      <c r="AW47" s="350"/>
      <c r="AX47" s="22"/>
      <c r="AY47" s="120">
        <f>COUNTIF(AD46:AS48,"○")</f>
        <v>1</v>
      </c>
      <c r="AZ47" s="116">
        <f>COUNTIF(AD46:AS48,"×")</f>
        <v>2</v>
      </c>
      <c r="BA47" s="119">
        <f>(IF((AD46&gt;AF46),1,0))+(IF((AD47&gt;AF47),1,0))+(IF((AD48&gt;AF48),1,0))+(IF((AH46&gt;AJ46),1,0))+(IF((AH47&gt;AJ47),1,0))+(IF((AH48&gt;AJ48),1,0))+(IF((AL46&gt;AN46),1,0))+(IF((AL47&gt;AN47),1,0))+(IF((AL48&gt;AN48),1,0))+(IF((AP46&gt;AR46),1,0))+(IF((AP47&gt;AR47),1,0))+(IF((AP48&gt;AR48),1,0))</f>
        <v>3</v>
      </c>
      <c r="BB47" s="118">
        <f>(IF((AD46&lt;AF46),1,0))+(IF((AD47&lt;AF47),1,0))+(IF((AD48&lt;AF48),1,0))+(IF((AH46&lt;AJ46),1,0))+(IF((AH47&lt;AJ47),1,0))+(IF((AH48&lt;AJ48),1,0))+(IF((AL46&lt;AN46),1,0))+(IF((AL47&lt;AN47),1,0))+(IF((AL48&lt;AN48),1,0))+(IF((AP46&lt;AR46),1,0))+(IF((AP47&lt;AR47),1,0))+(IF((AP48&lt;AR48),1,0))</f>
        <v>5</v>
      </c>
      <c r="BC47" s="117">
        <f>BA47-BB47</f>
        <v>-2</v>
      </c>
      <c r="BD47" s="116">
        <f>SUM(AD46:AD48,AH46:AH48,AL46:AL48,AP46:AP48)</f>
        <v>127</v>
      </c>
      <c r="BE47" s="116">
        <f>SUM(AF46:AF48,AJ46:AJ48,AN46:AN48,AR46:AR48)</f>
        <v>156</v>
      </c>
      <c r="BF47" s="115">
        <f>BD47-BE47</f>
        <v>-29</v>
      </c>
    </row>
    <row r="48" spans="2:62" ht="12" customHeight="1">
      <c r="B48" s="125"/>
      <c r="C48" s="140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6"/>
      <c r="Q48" s="126"/>
      <c r="R48" s="126"/>
      <c r="S48" s="126"/>
      <c r="T48" s="126"/>
      <c r="U48" s="126"/>
      <c r="V48" s="126"/>
      <c r="W48" s="126"/>
      <c r="X48" s="127"/>
      <c r="Y48" s="127"/>
      <c r="Z48" s="127"/>
      <c r="AA48" s="127"/>
      <c r="AB48" s="143"/>
      <c r="AC48" s="159"/>
      <c r="AD48" s="107">
        <f>IF(AN42="","",AN42)</f>
        <v>18</v>
      </c>
      <c r="AE48" s="105" t="str">
        <f t="shared" si="8"/>
        <v>-</v>
      </c>
      <c r="AF48" s="106">
        <f>IF(AL42="","",AL42)</f>
        <v>21</v>
      </c>
      <c r="AG48" s="411" t="str">
        <f>IF(AI45="","",AI45)</f>
        <v/>
      </c>
      <c r="AH48" s="122">
        <f>IF(AN45="","",AN45)</f>
        <v>22</v>
      </c>
      <c r="AI48" s="88" t="str">
        <f t="shared" si="9"/>
        <v>-</v>
      </c>
      <c r="AJ48" s="106">
        <f>IF(AL45="","",AL45)</f>
        <v>20</v>
      </c>
      <c r="AK48" s="411" t="str">
        <f>IF(AM45="","",AM45)</f>
        <v>-</v>
      </c>
      <c r="AL48" s="412"/>
      <c r="AM48" s="401"/>
      <c r="AN48" s="401"/>
      <c r="AO48" s="402"/>
      <c r="AP48" s="60"/>
      <c r="AQ48" s="88" t="str">
        <f t="shared" si="7"/>
        <v/>
      </c>
      <c r="AR48" s="104"/>
      <c r="AS48" s="344"/>
      <c r="AT48" s="49">
        <f>AY47</f>
        <v>1</v>
      </c>
      <c r="AU48" s="48" t="s">
        <v>10</v>
      </c>
      <c r="AV48" s="48">
        <f>AZ47</f>
        <v>2</v>
      </c>
      <c r="AW48" s="47" t="s">
        <v>7</v>
      </c>
      <c r="AX48" s="22"/>
      <c r="AY48" s="120"/>
      <c r="AZ48" s="116"/>
      <c r="BA48" s="120"/>
      <c r="BB48" s="116"/>
      <c r="BC48" s="115"/>
      <c r="BD48" s="116"/>
      <c r="BE48" s="116"/>
      <c r="BF48" s="115"/>
    </row>
    <row r="49" spans="2:66" ht="12" customHeight="1">
      <c r="B49" s="125"/>
      <c r="C49" s="140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6"/>
      <c r="Q49" s="126"/>
      <c r="R49" s="126"/>
      <c r="S49" s="126"/>
      <c r="T49" s="126"/>
      <c r="U49" s="126"/>
      <c r="V49" s="126"/>
      <c r="W49" s="126"/>
      <c r="X49" s="127"/>
      <c r="Y49" s="127"/>
      <c r="Z49" s="127"/>
      <c r="AA49" s="127"/>
      <c r="AB49" s="161" t="s">
        <v>114</v>
      </c>
      <c r="AC49" s="145" t="s">
        <v>64</v>
      </c>
      <c r="AD49" s="90">
        <f>IF(AR40="","",AR40)</f>
        <v>15</v>
      </c>
      <c r="AE49" s="88" t="str">
        <f t="shared" si="8"/>
        <v>-</v>
      </c>
      <c r="AF49" s="278">
        <f>IF(AP40="","",AP40)</f>
        <v>21</v>
      </c>
      <c r="AG49" s="405" t="str">
        <f>IF(AS40="","",IF(AS40="○","×",IF(AS40="×","○")))</f>
        <v>×</v>
      </c>
      <c r="AH49" s="89">
        <f>IF(AR43="","",AR43)</f>
        <v>21</v>
      </c>
      <c r="AI49" s="91" t="str">
        <f t="shared" si="9"/>
        <v>-</v>
      </c>
      <c r="AJ49" s="278">
        <f>IF(AP43="","",AP43)</f>
        <v>14</v>
      </c>
      <c r="AK49" s="405" t="str">
        <f>IF(AS43="","",IF(AS43="○","×",IF(AS43="×","○")))</f>
        <v>○</v>
      </c>
      <c r="AL49" s="92">
        <f>IF(AR46="","",AR46)</f>
        <v>21</v>
      </c>
      <c r="AM49" s="88" t="str">
        <f>IF(AL49="","","-")</f>
        <v>-</v>
      </c>
      <c r="AN49" s="277">
        <f>IF(AP46="","",AP46)</f>
        <v>11</v>
      </c>
      <c r="AO49" s="405" t="str">
        <f>IF(AS46="","",IF(AS46="○","×",IF(AS46="×","○")))</f>
        <v>○</v>
      </c>
      <c r="AP49" s="407"/>
      <c r="AQ49" s="408"/>
      <c r="AR49" s="408"/>
      <c r="AS49" s="467"/>
      <c r="AT49" s="345" t="s">
        <v>183</v>
      </c>
      <c r="AU49" s="346"/>
      <c r="AV49" s="346"/>
      <c r="AW49" s="347"/>
      <c r="AX49" s="22"/>
      <c r="AY49" s="275"/>
      <c r="AZ49" s="276"/>
      <c r="BA49" s="275"/>
      <c r="BB49" s="276"/>
      <c r="BC49" s="121"/>
      <c r="BD49" s="276"/>
      <c r="BE49" s="276"/>
      <c r="BF49" s="121"/>
    </row>
    <row r="50" spans="2:66" ht="12" customHeight="1">
      <c r="B50" s="125"/>
      <c r="C50" s="140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6"/>
      <c r="Q50" s="126"/>
      <c r="R50" s="126"/>
      <c r="S50" s="126"/>
      <c r="T50" s="126"/>
      <c r="U50" s="126"/>
      <c r="V50" s="126"/>
      <c r="W50" s="126"/>
      <c r="X50" s="127"/>
      <c r="Y50" s="127"/>
      <c r="Z50" s="127"/>
      <c r="AA50" s="127"/>
      <c r="AB50" s="147" t="s">
        <v>115</v>
      </c>
      <c r="AC50" s="142" t="s">
        <v>116</v>
      </c>
      <c r="AD50" s="90">
        <f>IF(AR41="","",AR41)</f>
        <v>14</v>
      </c>
      <c r="AE50" s="88" t="str">
        <f t="shared" si="8"/>
        <v>-</v>
      </c>
      <c r="AF50" s="278">
        <f>IF(AP41="","",AP41)</f>
        <v>21</v>
      </c>
      <c r="AG50" s="406" t="str">
        <f>IF(AI47="","",AI47)</f>
        <v>-</v>
      </c>
      <c r="AH50" s="89">
        <f>IF(AR44="","",AR44)</f>
        <v>21</v>
      </c>
      <c r="AI50" s="88" t="str">
        <f t="shared" si="9"/>
        <v>-</v>
      </c>
      <c r="AJ50" s="278">
        <f>IF(AP44="","",AP44)</f>
        <v>19</v>
      </c>
      <c r="AK50" s="406" t="str">
        <f>IF(AM47="","",AM47)</f>
        <v/>
      </c>
      <c r="AL50" s="89">
        <f>IF(AR47="","",AR47)</f>
        <v>21</v>
      </c>
      <c r="AM50" s="88" t="str">
        <f>IF(AL50="","","-")</f>
        <v>-</v>
      </c>
      <c r="AN50" s="278">
        <f>IF(AP47="","",AP47)</f>
        <v>11</v>
      </c>
      <c r="AO50" s="406" t="str">
        <f>IF(AQ47="","",AQ47)</f>
        <v>-</v>
      </c>
      <c r="AP50" s="410"/>
      <c r="AQ50" s="398"/>
      <c r="AR50" s="398"/>
      <c r="AS50" s="468"/>
      <c r="AT50" s="348"/>
      <c r="AU50" s="349"/>
      <c r="AV50" s="349"/>
      <c r="AW50" s="350"/>
      <c r="AX50" s="22"/>
      <c r="AY50" s="120">
        <f>COUNTIF(AD49:AS51,"○")</f>
        <v>2</v>
      </c>
      <c r="AZ50" s="116">
        <f>COUNTIF(AD49:AS51,"×")</f>
        <v>1</v>
      </c>
      <c r="BA50" s="119">
        <f>(IF((AD49&gt;AF49),1,0))+(IF((AD50&gt;AF50),1,0))+(IF((AD51&gt;AF51),1,0))+(IF((AH49&gt;AJ49),1,0))+(IF((AH50&gt;AJ50),1,0))+(IF((AH51&gt;AJ51),1,0))+(IF((AL49&gt;AN49),1,0))+(IF((AL50&gt;AN50),1,0))+(IF((AL51&gt;AN51),1,0))+(IF((AP49&gt;AR49),1,0))+(IF((AP50&gt;AR50),1,0))+(IF((AP51&gt;AR51),1,0))</f>
        <v>4</v>
      </c>
      <c r="BB50" s="118">
        <f>(IF((AD49&lt;AF49),1,0))+(IF((AD50&lt;AF50),1,0))+(IF((AD51&lt;AF51),1,0))+(IF((AH49&lt;AJ49),1,0))+(IF((AH50&lt;AJ50),1,0))+(IF((AH51&lt;AJ51),1,0))+(IF((AL49&lt;AN49),1,0))+(IF((AL50&lt;AN50),1,0))+(IF((AL51&lt;AN51),1,0))+(IF((AP49&lt;AR49),1,0))+(IF((AP50&lt;AR50),1,0))+(IF((AP51&lt;AR51),1,0))</f>
        <v>2</v>
      </c>
      <c r="BC50" s="117">
        <f>BA50-BB50</f>
        <v>2</v>
      </c>
      <c r="BD50" s="116">
        <f>SUM(AD49:AD51,AH49:AH51,AL49:AL51,AP49:AP51)</f>
        <v>113</v>
      </c>
      <c r="BE50" s="116">
        <f>SUM(AF49:AF51,AJ49:AJ51,AN49:AN51,AR49:AR51)</f>
        <v>97</v>
      </c>
      <c r="BF50" s="115">
        <f>BD50-BE50</f>
        <v>16</v>
      </c>
    </row>
    <row r="51" spans="2:66" ht="12" customHeight="1" thickBot="1">
      <c r="B51" s="262"/>
      <c r="C51" s="262"/>
      <c r="D51" s="262"/>
      <c r="E51" s="262"/>
      <c r="F51" s="262"/>
      <c r="G51" s="262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51"/>
      <c r="AC51" s="152"/>
      <c r="AD51" s="80" t="str">
        <f>IF(AR42="","",AR42)</f>
        <v/>
      </c>
      <c r="AE51" s="78" t="str">
        <f t="shared" si="8"/>
        <v/>
      </c>
      <c r="AF51" s="279" t="str">
        <f>IF(AP42="","",AP42)</f>
        <v/>
      </c>
      <c r="AG51" s="416" t="str">
        <f>IF(AI48="","",AI48)</f>
        <v>-</v>
      </c>
      <c r="AH51" s="79" t="str">
        <f>IF(AR45="","",AR45)</f>
        <v/>
      </c>
      <c r="AI51" s="78" t="str">
        <f t="shared" si="9"/>
        <v/>
      </c>
      <c r="AJ51" s="279" t="str">
        <f>IF(AP45="","",AP45)</f>
        <v/>
      </c>
      <c r="AK51" s="416" t="str">
        <f>IF(AM48="","",AM48)</f>
        <v/>
      </c>
      <c r="AL51" s="79" t="str">
        <f>IF(AR48="","",AR48)</f>
        <v/>
      </c>
      <c r="AM51" s="78" t="str">
        <f>IF(AL51="","","-")</f>
        <v/>
      </c>
      <c r="AN51" s="279" t="str">
        <f>IF(AP48="","",AP48)</f>
        <v/>
      </c>
      <c r="AO51" s="416" t="str">
        <f>IF(AQ48="","",AQ48)</f>
        <v/>
      </c>
      <c r="AP51" s="417"/>
      <c r="AQ51" s="418"/>
      <c r="AR51" s="418"/>
      <c r="AS51" s="469"/>
      <c r="AT51" s="25">
        <f>AY50</f>
        <v>2</v>
      </c>
      <c r="AU51" s="24" t="s">
        <v>10</v>
      </c>
      <c r="AV51" s="24">
        <f>AZ50</f>
        <v>1</v>
      </c>
      <c r="AW51" s="23" t="s">
        <v>7</v>
      </c>
      <c r="AX51" s="22"/>
      <c r="AY51" s="114"/>
      <c r="AZ51" s="113"/>
      <c r="BA51" s="114"/>
      <c r="BB51" s="113"/>
      <c r="BC51" s="112"/>
      <c r="BD51" s="113"/>
      <c r="BE51" s="113"/>
      <c r="BF51" s="112"/>
    </row>
    <row r="52" spans="2:66" ht="12" customHeight="1">
      <c r="B52" s="262"/>
      <c r="C52" s="262"/>
      <c r="D52" s="262"/>
      <c r="E52" s="262"/>
      <c r="F52" s="262"/>
      <c r="G52" s="262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70"/>
      <c r="AE52" s="170"/>
      <c r="AY52" s="124"/>
      <c r="AZ52" s="124"/>
      <c r="BA52" s="124"/>
    </row>
    <row r="53" spans="2:66" ht="12" customHeight="1" thickBot="1">
      <c r="B53" s="262"/>
      <c r="C53" s="262"/>
      <c r="D53" s="262"/>
      <c r="E53" s="262"/>
      <c r="F53" s="262"/>
      <c r="G53" s="262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70"/>
      <c r="AE53" s="170"/>
      <c r="AY53" s="124"/>
      <c r="AZ53" s="124"/>
      <c r="BA53" s="124"/>
    </row>
    <row r="54" spans="2:66" ht="12" customHeight="1">
      <c r="B54" s="173"/>
      <c r="C54" s="173"/>
      <c r="D54" s="173"/>
      <c r="E54" s="173"/>
      <c r="F54" s="173"/>
      <c r="G54" s="173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5"/>
      <c r="AD54" s="175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Y54" s="124"/>
      <c r="AZ54" s="124"/>
      <c r="BA54" s="124"/>
    </row>
    <row r="55" spans="2:66" ht="12" customHeight="1" thickBot="1">
      <c r="O55" s="126"/>
      <c r="P55" s="126"/>
      <c r="Q55" s="126"/>
      <c r="R55" s="126"/>
      <c r="S55" s="126"/>
      <c r="T55" s="126"/>
      <c r="U55" s="127"/>
      <c r="V55" s="127"/>
      <c r="W55" s="127"/>
      <c r="Y55" s="124"/>
      <c r="Z55" s="124"/>
      <c r="AA55" s="124"/>
      <c r="AT55" s="22"/>
      <c r="AY55" s="124"/>
      <c r="AZ55" s="124"/>
      <c r="BA55" s="124"/>
    </row>
    <row r="56" spans="2:66" ht="12" customHeight="1">
      <c r="B56" s="327" t="s">
        <v>119</v>
      </c>
      <c r="C56" s="327"/>
      <c r="D56" s="327"/>
      <c r="E56" s="327"/>
      <c r="F56" s="327"/>
      <c r="G56" s="327"/>
      <c r="H56" s="472" t="s">
        <v>151</v>
      </c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2"/>
      <c r="U56" s="127"/>
      <c r="V56" s="127"/>
      <c r="W56" s="127"/>
      <c r="X56" s="127"/>
      <c r="Y56" s="127"/>
      <c r="Z56" s="127"/>
      <c r="AA56" s="127"/>
      <c r="AB56" s="473" t="s">
        <v>120</v>
      </c>
      <c r="AC56" s="474"/>
      <c r="AD56" s="368" t="str">
        <f>AB58</f>
        <v>真鍋英輝</v>
      </c>
      <c r="AE56" s="369"/>
      <c r="AF56" s="369"/>
      <c r="AG56" s="370"/>
      <c r="AH56" s="371" t="str">
        <f>AB61</f>
        <v>渡邊裕哉</v>
      </c>
      <c r="AI56" s="369"/>
      <c r="AJ56" s="369"/>
      <c r="AK56" s="370"/>
      <c r="AL56" s="371" t="str">
        <f>AB64</f>
        <v>白川律稀</v>
      </c>
      <c r="AM56" s="369"/>
      <c r="AN56" s="369"/>
      <c r="AO56" s="370"/>
      <c r="AP56" s="371" t="str">
        <f>AB67</f>
        <v>河村颯万</v>
      </c>
      <c r="AQ56" s="369"/>
      <c r="AR56" s="369"/>
      <c r="AS56" s="370"/>
      <c r="AT56" s="371" t="str">
        <f>AB70</f>
        <v>長原芽美</v>
      </c>
      <c r="AU56" s="369"/>
      <c r="AV56" s="369"/>
      <c r="AW56" s="369"/>
      <c r="AX56" s="371" t="str">
        <f>AB73</f>
        <v>阿部一恵</v>
      </c>
      <c r="AY56" s="369"/>
      <c r="AZ56" s="369"/>
      <c r="BA56" s="466"/>
      <c r="BB56" s="375" t="s">
        <v>1</v>
      </c>
      <c r="BC56" s="376"/>
      <c r="BD56" s="376"/>
      <c r="BE56" s="377"/>
      <c r="BF56" s="301"/>
      <c r="BG56" s="378" t="s">
        <v>3</v>
      </c>
      <c r="BH56" s="379"/>
      <c r="BI56" s="380" t="s">
        <v>4</v>
      </c>
      <c r="BJ56" s="381"/>
      <c r="BK56" s="382"/>
      <c r="BL56" s="387" t="s">
        <v>5</v>
      </c>
      <c r="BM56" s="388"/>
      <c r="BN56" s="389"/>
    </row>
    <row r="57" spans="2:66" ht="12" customHeight="1" thickBot="1">
      <c r="B57" s="327"/>
      <c r="C57" s="327"/>
      <c r="D57" s="327"/>
      <c r="E57" s="327"/>
      <c r="F57" s="327"/>
      <c r="G57" s="327"/>
      <c r="H57" s="472"/>
      <c r="I57" s="472"/>
      <c r="J57" s="472"/>
      <c r="K57" s="472"/>
      <c r="L57" s="472"/>
      <c r="M57" s="472"/>
      <c r="N57" s="472"/>
      <c r="O57" s="472"/>
      <c r="P57" s="472"/>
      <c r="Q57" s="472"/>
      <c r="R57" s="472"/>
      <c r="S57" s="472"/>
      <c r="T57" s="472"/>
      <c r="U57" s="127"/>
      <c r="V57" s="127"/>
      <c r="W57" s="127"/>
      <c r="X57" s="127"/>
      <c r="Y57" s="127"/>
      <c r="Z57" s="127"/>
      <c r="AA57" s="127"/>
      <c r="AB57" s="475"/>
      <c r="AC57" s="476"/>
      <c r="AD57" s="383" t="str">
        <f>AB59</f>
        <v>中村洋一</v>
      </c>
      <c r="AE57" s="384"/>
      <c r="AF57" s="384"/>
      <c r="AG57" s="385"/>
      <c r="AH57" s="386" t="str">
        <f>AB62</f>
        <v>入川直也</v>
      </c>
      <c r="AI57" s="384"/>
      <c r="AJ57" s="384"/>
      <c r="AK57" s="385"/>
      <c r="AL57" s="386" t="str">
        <f>AB65</f>
        <v>大西慶季</v>
      </c>
      <c r="AM57" s="384"/>
      <c r="AN57" s="384"/>
      <c r="AO57" s="385"/>
      <c r="AP57" s="386" t="str">
        <f>AB68</f>
        <v>安藤寛太</v>
      </c>
      <c r="AQ57" s="384"/>
      <c r="AR57" s="384"/>
      <c r="AS57" s="385"/>
      <c r="AT57" s="386" t="str">
        <f>AB71</f>
        <v>森真樹</v>
      </c>
      <c r="AU57" s="384"/>
      <c r="AV57" s="384"/>
      <c r="AW57" s="384"/>
      <c r="AX57" s="386" t="str">
        <f>AB74</f>
        <v>加藤彩</v>
      </c>
      <c r="AY57" s="384"/>
      <c r="AZ57" s="384"/>
      <c r="BA57" s="393"/>
      <c r="BB57" s="390" t="s">
        <v>2</v>
      </c>
      <c r="BC57" s="391"/>
      <c r="BD57" s="391"/>
      <c r="BE57" s="392"/>
      <c r="BF57" s="301"/>
      <c r="BG57" s="281" t="s">
        <v>6</v>
      </c>
      <c r="BH57" s="282" t="s">
        <v>7</v>
      </c>
      <c r="BI57" s="281" t="s">
        <v>46</v>
      </c>
      <c r="BJ57" s="282" t="s">
        <v>8</v>
      </c>
      <c r="BK57" s="283" t="s">
        <v>9</v>
      </c>
      <c r="BL57" s="300" t="s">
        <v>46</v>
      </c>
      <c r="BM57" s="282" t="s">
        <v>8</v>
      </c>
      <c r="BN57" s="283" t="s">
        <v>9</v>
      </c>
    </row>
    <row r="58" spans="2:66" ht="12" customHeight="1">
      <c r="B58" s="327"/>
      <c r="C58" s="327"/>
      <c r="D58" s="327"/>
      <c r="E58" s="327"/>
      <c r="F58" s="327"/>
      <c r="G58" s="327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127"/>
      <c r="V58" s="127"/>
      <c r="W58" s="127"/>
      <c r="X58" s="127"/>
      <c r="Y58" s="127"/>
      <c r="Z58" s="127"/>
      <c r="AA58" s="127"/>
      <c r="AB58" s="273" t="s">
        <v>55</v>
      </c>
      <c r="AC58" s="257" t="s">
        <v>59</v>
      </c>
      <c r="AD58" s="394"/>
      <c r="AE58" s="395"/>
      <c r="AF58" s="395"/>
      <c r="AG58" s="396"/>
      <c r="AH58" s="51">
        <v>12</v>
      </c>
      <c r="AI58" s="88" t="str">
        <f>IF(AH58="","","-")</f>
        <v>-</v>
      </c>
      <c r="AJ58" s="95">
        <v>15</v>
      </c>
      <c r="AK58" s="361" t="str">
        <f>IF(AH58&lt;&gt;"",IF(AH58&gt;AJ58,IF(AH59&gt;AJ59,"○",IF(AH60&gt;AJ60,"○","×")),IF(AH59&gt;AJ59,IF(AH60&gt;AJ60,"○","×"),"×")),"")</f>
        <v>×</v>
      </c>
      <c r="AL58" s="51">
        <v>12</v>
      </c>
      <c r="AM58" s="110" t="str">
        <f t="shared" ref="AM58:AM63" si="10">IF(AL58="","","-")</f>
        <v>-</v>
      </c>
      <c r="AN58" s="109">
        <v>15</v>
      </c>
      <c r="AO58" s="361" t="str">
        <f>IF(AL58&lt;&gt;"",IF(AL58&gt;AN58,IF(AL59&gt;AN59,"○",IF(AL60&gt;AN60,"○","×")),IF(AL59&gt;AN59,IF(AL60&gt;AN60,"○","×"),"×")),"")</f>
        <v>○</v>
      </c>
      <c r="AP58" s="51">
        <v>13</v>
      </c>
      <c r="AQ58" s="110" t="str">
        <f t="shared" ref="AQ58:AQ66" si="11">IF(AP58="","","-")</f>
        <v>-</v>
      </c>
      <c r="AR58" s="109">
        <v>15</v>
      </c>
      <c r="AS58" s="361" t="str">
        <f>IF(AP58&lt;&gt;"",IF(AP58&gt;AR58,IF(AP59&gt;AR59,"○",IF(AP60&gt;AR60,"○","×")),IF(AP59&gt;AR59,IF(AP60&gt;AR60,"○","×"),"×")),"")</f>
        <v>○</v>
      </c>
      <c r="AT58" s="51">
        <v>6</v>
      </c>
      <c r="AU58" s="110" t="str">
        <f t="shared" ref="AU58:AU69" si="12">IF(AT58="","","-")</f>
        <v>-</v>
      </c>
      <c r="AV58" s="109">
        <v>15</v>
      </c>
      <c r="AW58" s="403" t="str">
        <f>IF(AT58&lt;&gt;"",IF(AT58&gt;AV58,IF(AT59&gt;AV59,"○",IF(AT60&gt;AV60,"○","×")),IF(AT59&gt;AV59,IF(AT60&gt;AV60,"○","×"),"×")),"")</f>
        <v>×</v>
      </c>
      <c r="AX58" s="51">
        <v>16</v>
      </c>
      <c r="AY58" s="110" t="str">
        <f t="shared" ref="AY58:AY72" si="13">IF(AX58="","","-")</f>
        <v>-</v>
      </c>
      <c r="AZ58" s="109">
        <v>14</v>
      </c>
      <c r="BA58" s="403" t="str">
        <f>IF(AX58&lt;&gt;"",IF(AX58&gt;AZ58,IF(AX59&gt;AZ59,"○",IF(AX60&gt;AZ60,"○","×")),IF(AX59&gt;AZ59,IF(AX60&gt;AZ60,"○","×"),"×")),"")</f>
        <v>○</v>
      </c>
      <c r="BB58" s="420" t="s">
        <v>184</v>
      </c>
      <c r="BC58" s="421"/>
      <c r="BD58" s="421"/>
      <c r="BE58" s="422"/>
      <c r="BF58" s="103"/>
      <c r="BG58" s="86"/>
      <c r="BH58" s="82"/>
      <c r="BI58" s="85"/>
      <c r="BJ58" s="84"/>
      <c r="BK58" s="81"/>
      <c r="BL58" s="87"/>
      <c r="BM58" s="82"/>
      <c r="BN58" s="81"/>
    </row>
    <row r="59" spans="2:66" ht="12" customHeight="1">
      <c r="B59" s="125"/>
      <c r="C59" s="140"/>
      <c r="D59" s="125"/>
      <c r="E59" s="125"/>
      <c r="F59" s="125"/>
      <c r="G59" s="125"/>
      <c r="H59" s="125"/>
      <c r="I59" s="125"/>
      <c r="J59" s="125"/>
      <c r="K59" s="125"/>
      <c r="L59" s="125"/>
      <c r="M59" s="126"/>
      <c r="N59" s="126"/>
      <c r="O59" s="126"/>
      <c r="P59" s="126"/>
      <c r="Q59" s="126"/>
      <c r="R59" s="126"/>
      <c r="S59" s="126"/>
      <c r="T59" s="126"/>
      <c r="U59" s="127"/>
      <c r="V59" s="127"/>
      <c r="W59" s="127"/>
      <c r="X59" s="127"/>
      <c r="Y59" s="127"/>
      <c r="Z59" s="127"/>
      <c r="AA59" s="127"/>
      <c r="AB59" s="147" t="s">
        <v>47</v>
      </c>
      <c r="AC59" s="254" t="s">
        <v>59</v>
      </c>
      <c r="AD59" s="397"/>
      <c r="AE59" s="398"/>
      <c r="AF59" s="398"/>
      <c r="AG59" s="399"/>
      <c r="AH59" s="51">
        <v>18</v>
      </c>
      <c r="AI59" s="88" t="str">
        <f>IF(AH59="","","-")</f>
        <v>-</v>
      </c>
      <c r="AJ59" s="108">
        <v>16</v>
      </c>
      <c r="AK59" s="357"/>
      <c r="AL59" s="51">
        <v>15</v>
      </c>
      <c r="AM59" s="88" t="str">
        <f t="shared" si="10"/>
        <v>-</v>
      </c>
      <c r="AN59" s="95">
        <v>7</v>
      </c>
      <c r="AO59" s="357"/>
      <c r="AP59" s="51">
        <v>16</v>
      </c>
      <c r="AQ59" s="88" t="str">
        <f t="shared" si="11"/>
        <v>-</v>
      </c>
      <c r="AR59" s="95">
        <v>14</v>
      </c>
      <c r="AS59" s="357"/>
      <c r="AT59" s="51">
        <v>5</v>
      </c>
      <c r="AU59" s="88" t="str">
        <f t="shared" si="12"/>
        <v>-</v>
      </c>
      <c r="AV59" s="95">
        <v>15</v>
      </c>
      <c r="AW59" s="404"/>
      <c r="AX59" s="51">
        <v>13</v>
      </c>
      <c r="AY59" s="88" t="str">
        <f t="shared" si="13"/>
        <v>-</v>
      </c>
      <c r="AZ59" s="95">
        <v>15</v>
      </c>
      <c r="BA59" s="404"/>
      <c r="BB59" s="348"/>
      <c r="BC59" s="349"/>
      <c r="BD59" s="349"/>
      <c r="BE59" s="350"/>
      <c r="BF59" s="94"/>
      <c r="BG59" s="86">
        <f>COUNTIF(AD58:BA60,"○")</f>
        <v>3</v>
      </c>
      <c r="BH59" s="82">
        <f>COUNTIF(AD58:BA60,"×")</f>
        <v>2</v>
      </c>
      <c r="BI59" s="85">
        <f>(IF((AD58&gt;AF58),1,0))+(IF((AD59&gt;AF59),1,0))+(IF((AD60&gt;AF60),1,0))+(IF((AH58&gt;AJ58),1,0))+(IF((AH59&gt;AJ59),1,0))+(IF((AH60&gt;AJ60),1,0))+(IF((AL58&gt;AN58),1,0))+(IF((AL59&gt;AN59),1,0))+(IF((AL60&gt;AN60),1,0))+(IF((AP58&gt;AR58),1,0))+(IF((AP59&gt;AR59),1,0))+(IF((AP60&gt;AR60),1,0))+(IF((AT58&gt;AV58),1,0))+(IF((AT59&gt;AV59),1,0))+(IF((AT60&gt;AV60),1,0))+(IF((AX58&gt;AZ58),1,0))+(IF((AX59&gt;AZ59),1,0))+(IF((AX60&gt;AZ60),1,0))</f>
        <v>7</v>
      </c>
      <c r="BJ59" s="84">
        <f>(IF((AD58&lt;AF58),1,0))+(IF((AD59&lt;AF59),1,0))+(IF((AD60&lt;AF60),1,0))+(IF((AH58&lt;AJ58),1,0))+(IF((AH59&lt;AJ59),1,0))+(IF((AH60&lt;AJ60),1,0))+(IF((AL58&lt;AN58),1,0))+(IF((AL59&lt;AN59),1,0))+(IF((AL60&lt;AN60),1,0))+(IF((AP58&lt;AR58),1,0))+(IF((AP59&lt;AR59),1,0))+(IF((AP60&lt;AR60),1,0))+(IF((AT58&lt;AV58),1,0))+(IF((AT59&lt;AV59),1,0))+(IF((AT60&lt;AV60),1,0))+(IF((AX58&lt;AZ58),1,0))+(IF((AX59&lt;AZ59),1,0))+(IF((AX60&lt;AZ60),1,0))</f>
        <v>7</v>
      </c>
      <c r="BK59" s="83">
        <f>BI59-BJ59</f>
        <v>0</v>
      </c>
      <c r="BL59" s="87">
        <f>SUM(AD58:AD60,AH58:AH60,AL58:AL60,AP58:AP60,AT58:AT60,AX58:AX60)</f>
        <v>184</v>
      </c>
      <c r="BM59" s="82">
        <f>SUM(AF58:AF60,AJ58:AJ60,AN58:AN60,AR58:AR60,AV58:AV60,AZ58:AZ60)</f>
        <v>196</v>
      </c>
      <c r="BN59" s="81">
        <f>BL59-BM59</f>
        <v>-12</v>
      </c>
    </row>
    <row r="60" spans="2:66" ht="12" customHeight="1">
      <c r="B60" s="125"/>
      <c r="C60" s="140"/>
      <c r="D60" s="125"/>
      <c r="E60" s="125"/>
      <c r="F60" s="125"/>
      <c r="G60" s="125"/>
      <c r="H60" s="125"/>
      <c r="I60" s="125"/>
      <c r="J60" s="125"/>
      <c r="K60" s="125"/>
      <c r="L60" s="125"/>
      <c r="M60" s="126"/>
      <c r="N60" s="126"/>
      <c r="O60" s="126"/>
      <c r="P60" s="126"/>
      <c r="Q60" s="126"/>
      <c r="R60" s="126"/>
      <c r="S60" s="126"/>
      <c r="T60" s="126"/>
      <c r="U60" s="127"/>
      <c r="V60" s="127"/>
      <c r="W60" s="127"/>
      <c r="X60" s="127"/>
      <c r="Y60" s="127"/>
      <c r="Z60" s="127"/>
      <c r="AA60" s="127"/>
      <c r="AB60" s="143"/>
      <c r="AC60" s="255"/>
      <c r="AD60" s="400"/>
      <c r="AE60" s="401"/>
      <c r="AF60" s="401"/>
      <c r="AG60" s="402"/>
      <c r="AH60" s="60">
        <v>12</v>
      </c>
      <c r="AI60" s="88" t="str">
        <f>IF(AH60="","","-")</f>
        <v>-</v>
      </c>
      <c r="AJ60" s="104">
        <v>15</v>
      </c>
      <c r="AK60" s="358"/>
      <c r="AL60" s="60">
        <v>16</v>
      </c>
      <c r="AM60" s="105" t="str">
        <f t="shared" si="10"/>
        <v>-</v>
      </c>
      <c r="AN60" s="104">
        <v>14</v>
      </c>
      <c r="AO60" s="357"/>
      <c r="AP60" s="51">
        <v>15</v>
      </c>
      <c r="AQ60" s="88" t="str">
        <f t="shared" si="11"/>
        <v>-</v>
      </c>
      <c r="AR60" s="95">
        <v>13</v>
      </c>
      <c r="AS60" s="357"/>
      <c r="AT60" s="51"/>
      <c r="AU60" s="88" t="str">
        <f t="shared" si="12"/>
        <v/>
      </c>
      <c r="AV60" s="95"/>
      <c r="AW60" s="404"/>
      <c r="AX60" s="51">
        <v>15</v>
      </c>
      <c r="AY60" s="88" t="str">
        <f t="shared" si="13"/>
        <v>-</v>
      </c>
      <c r="AZ60" s="95">
        <v>13</v>
      </c>
      <c r="BA60" s="404"/>
      <c r="BB60" s="49">
        <f>BG59</f>
        <v>3</v>
      </c>
      <c r="BC60" s="48" t="s">
        <v>10</v>
      </c>
      <c r="BD60" s="48">
        <f>BH59</f>
        <v>2</v>
      </c>
      <c r="BE60" s="47" t="s">
        <v>7</v>
      </c>
      <c r="BF60" s="103"/>
      <c r="BG60" s="86"/>
      <c r="BH60" s="82"/>
      <c r="BI60" s="85"/>
      <c r="BJ60" s="84"/>
      <c r="BK60" s="81"/>
      <c r="BL60" s="87"/>
      <c r="BM60" s="82"/>
      <c r="BN60" s="81"/>
    </row>
    <row r="61" spans="2:66" ht="12" customHeight="1">
      <c r="B61" s="441" t="str">
        <f>AB70</f>
        <v>長原芽美</v>
      </c>
      <c r="C61" s="470" t="str">
        <f>AC70</f>
        <v>酒商ながはら</v>
      </c>
      <c r="D61" s="446" t="s">
        <v>11</v>
      </c>
      <c r="E61" s="447"/>
      <c r="F61" s="447"/>
      <c r="G61" s="448"/>
      <c r="H61" s="214"/>
      <c r="I61" s="215"/>
      <c r="J61" s="215"/>
      <c r="K61" s="215"/>
      <c r="L61" s="215"/>
      <c r="M61" s="227"/>
      <c r="N61" s="227"/>
      <c r="O61" s="227"/>
      <c r="P61" s="227"/>
      <c r="Q61" s="227"/>
      <c r="R61" s="217"/>
      <c r="S61" s="217"/>
      <c r="T61" s="217"/>
      <c r="U61" s="217"/>
      <c r="V61" s="217"/>
      <c r="W61" s="228"/>
      <c r="X61" s="228"/>
      <c r="Y61" s="228"/>
      <c r="Z61" s="228"/>
      <c r="AA61" s="228"/>
      <c r="AB61" s="161" t="s">
        <v>122</v>
      </c>
      <c r="AC61" s="148" t="s">
        <v>58</v>
      </c>
      <c r="AD61" s="90">
        <f>IF(AJ58="","",AJ58)</f>
        <v>15</v>
      </c>
      <c r="AE61" s="88" t="str">
        <f t="shared" ref="AE61:AE75" si="14">IF(AD61="","","-")</f>
        <v>-</v>
      </c>
      <c r="AF61" s="278">
        <f>IF(AH58="","",AH58)</f>
        <v>12</v>
      </c>
      <c r="AG61" s="405" t="str">
        <f>IF(AK58="","",IF(AK58="○","×",IF(AK58="×","○")))</f>
        <v>○</v>
      </c>
      <c r="AH61" s="407"/>
      <c r="AI61" s="408"/>
      <c r="AJ61" s="408"/>
      <c r="AK61" s="409"/>
      <c r="AL61" s="51">
        <v>15</v>
      </c>
      <c r="AM61" s="88" t="str">
        <f t="shared" si="10"/>
        <v>-</v>
      </c>
      <c r="AN61" s="95">
        <v>13</v>
      </c>
      <c r="AO61" s="356" t="str">
        <f>IF(AL61&lt;&gt;"",IF(AL61&gt;AN61,IF(AL62&gt;AN62,"○",IF(AL63&gt;AN63,"○","×")),IF(AL62&gt;AN62,IF(AL63&gt;AN63,"○","×"),"×")),"")</f>
        <v>○</v>
      </c>
      <c r="AP61" s="56">
        <v>15</v>
      </c>
      <c r="AQ61" s="91" t="str">
        <f t="shared" si="11"/>
        <v>-</v>
      </c>
      <c r="AR61" s="96">
        <v>13</v>
      </c>
      <c r="AS61" s="356" t="str">
        <f>IF(AP61&lt;&gt;"",IF(AP61&gt;AR61,IF(AP62&gt;AR62,"○",IF(AP63&gt;AR63,"○","×")),IF(AP62&gt;AR62,IF(AP63&gt;AR63,"○","×"),"×")),"")</f>
        <v>×</v>
      </c>
      <c r="AT61" s="56">
        <v>15</v>
      </c>
      <c r="AU61" s="91" t="str">
        <f t="shared" si="12"/>
        <v>-</v>
      </c>
      <c r="AV61" s="96">
        <v>17</v>
      </c>
      <c r="AW61" s="423" t="str">
        <f>IF(AT61&lt;&gt;"",IF(AT61&gt;AV61,IF(AT62&gt;AV62,"○",IF(AT63&gt;AV63,"○","×")),IF(AT62&gt;AV62,IF(AT63&gt;AV63,"○","×"),"×")),"")</f>
        <v>×</v>
      </c>
      <c r="AX61" s="56">
        <v>9</v>
      </c>
      <c r="AY61" s="91" t="str">
        <f t="shared" si="13"/>
        <v>-</v>
      </c>
      <c r="AZ61" s="96">
        <v>15</v>
      </c>
      <c r="BA61" s="423" t="str">
        <f>IF(AX61&lt;&gt;"",IF(AX61&gt;AZ61,IF(AX62&gt;AZ62,"○",IF(AX63&gt;AZ63,"○","×")),IF(AX62&gt;AZ62,IF(AX63&gt;AZ63,"○","×"),"×")),"")</f>
        <v>×</v>
      </c>
      <c r="BB61" s="345" t="s">
        <v>185</v>
      </c>
      <c r="BC61" s="346"/>
      <c r="BD61" s="346"/>
      <c r="BE61" s="347"/>
      <c r="BF61" s="103"/>
      <c r="BG61" s="101"/>
      <c r="BH61" s="98"/>
      <c r="BI61" s="100"/>
      <c r="BJ61" s="99"/>
      <c r="BK61" s="97"/>
      <c r="BL61" s="102"/>
      <c r="BM61" s="98"/>
      <c r="BN61" s="97"/>
    </row>
    <row r="62" spans="2:66" ht="12" customHeight="1" thickBot="1">
      <c r="B62" s="442"/>
      <c r="C62" s="471"/>
      <c r="D62" s="449"/>
      <c r="E62" s="450"/>
      <c r="F62" s="450"/>
      <c r="G62" s="451"/>
      <c r="H62" s="214"/>
      <c r="I62" s="215"/>
      <c r="J62" s="215"/>
      <c r="K62" s="215"/>
      <c r="L62" s="215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28"/>
      <c r="X62" s="228"/>
      <c r="Y62" s="228"/>
      <c r="Z62" s="228"/>
      <c r="AA62" s="228"/>
      <c r="AB62" s="147" t="s">
        <v>123</v>
      </c>
      <c r="AC62" s="149" t="s">
        <v>58</v>
      </c>
      <c r="AD62" s="90">
        <f>IF(AJ59="","",AJ59)</f>
        <v>16</v>
      </c>
      <c r="AE62" s="88" t="str">
        <f t="shared" si="14"/>
        <v>-</v>
      </c>
      <c r="AF62" s="278">
        <f>IF(AH59="","",AH59)</f>
        <v>18</v>
      </c>
      <c r="AG62" s="406" t="str">
        <f>IF(AI59="","",AI59)</f>
        <v>-</v>
      </c>
      <c r="AH62" s="410"/>
      <c r="AI62" s="398"/>
      <c r="AJ62" s="398"/>
      <c r="AK62" s="399"/>
      <c r="AL62" s="51">
        <v>8</v>
      </c>
      <c r="AM62" s="88" t="str">
        <f t="shared" si="10"/>
        <v>-</v>
      </c>
      <c r="AN62" s="95">
        <v>15</v>
      </c>
      <c r="AO62" s="357"/>
      <c r="AP62" s="51">
        <v>11</v>
      </c>
      <c r="AQ62" s="88" t="str">
        <f t="shared" si="11"/>
        <v>-</v>
      </c>
      <c r="AR62" s="95">
        <v>15</v>
      </c>
      <c r="AS62" s="357"/>
      <c r="AT62" s="51">
        <v>16</v>
      </c>
      <c r="AU62" s="88" t="str">
        <f t="shared" si="12"/>
        <v>-</v>
      </c>
      <c r="AV62" s="95">
        <v>18</v>
      </c>
      <c r="AW62" s="404"/>
      <c r="AX62" s="51">
        <v>11</v>
      </c>
      <c r="AY62" s="88" t="str">
        <f t="shared" si="13"/>
        <v>-</v>
      </c>
      <c r="AZ62" s="95">
        <v>15</v>
      </c>
      <c r="BA62" s="404"/>
      <c r="BB62" s="348"/>
      <c r="BC62" s="349"/>
      <c r="BD62" s="349"/>
      <c r="BE62" s="350"/>
      <c r="BF62" s="94"/>
      <c r="BG62" s="86">
        <f>COUNTIF(AD61:BA63,"○")</f>
        <v>2</v>
      </c>
      <c r="BH62" s="82">
        <f>COUNTIF(AD61:BA63,"×")</f>
        <v>3</v>
      </c>
      <c r="BI62" s="85">
        <f>(IF((AD61&gt;AF61),1,0))+(IF((AD62&gt;AF62),1,0))+(IF((AD63&gt;AF63),1,0))+(IF((AH61&gt;AJ61),1,0))+(IF((AH62&gt;AJ62),1,0))+(IF((AH63&gt;AJ63),1,0))+(IF((AL61&gt;AN61),1,0))+(IF((AL62&gt;AN62),1,0))+(IF((AL63&gt;AN63),1,0))+(IF((AP61&gt;AR61),1,0))+(IF((AP62&gt;AR62),1,0))+(IF((AP63&gt;AR63),1,0))+(IF((AT61&gt;AV61),1,0))+(IF((AT62&gt;AV62),1,0))+(IF((AT63&gt;AV63),1,0))+(IF((AX61&gt;AZ61),1,0))+(IF((AX62&gt;AZ62),1,0))+(IF((AX63&gt;AZ63),1,0))</f>
        <v>5</v>
      </c>
      <c r="BJ62" s="84">
        <f>(IF((AD61&lt;AF61),1,0))+(IF((AD62&lt;AF62),1,0))+(IF((AD63&lt;AF63),1,0))+(IF((AH61&lt;AJ61),1,0))+(IF((AH62&lt;AJ62),1,0))+(IF((AH63&lt;AJ63),1,0))+(IF((AL61&lt;AN61),1,0))+(IF((AL62&lt;AN62),1,0))+(IF((AL63&lt;AN63),1,0))+(IF((AP61&lt;AR61),1,0))+(IF((AP62&lt;AR62),1,0))+(IF((AP63&lt;AR63),1,0))+(IF((AT61&lt;AV61),1,0))+(IF((AT62&lt;AV62),1,0))+(IF((AT63&lt;AV63),1,0))+(IF((AX61&lt;AZ61),1,0))+(IF((AX62&lt;AZ62),1,0))+(IF((AX63&lt;AZ63),1,0))</f>
        <v>8</v>
      </c>
      <c r="BK62" s="83">
        <f>BI62-BJ62</f>
        <v>-3</v>
      </c>
      <c r="BL62" s="87">
        <f>SUM(AD61:AD63,AH61:AH63,AL61:AL63,AP61:AP63,AT61:AT63,AX61:AX63)</f>
        <v>165</v>
      </c>
      <c r="BM62" s="82">
        <f>SUM(AF61:AF63,AJ61:AJ63,AN61:AN63,AR61:AR63,AV61:AV63,AZ61:AZ63)</f>
        <v>189</v>
      </c>
      <c r="BN62" s="81">
        <f>BL62-BM62</f>
        <v>-24</v>
      </c>
    </row>
    <row r="63" spans="2:66" ht="12" customHeight="1" thickTop="1">
      <c r="B63" s="441" t="str">
        <f>AB71</f>
        <v>森真樹</v>
      </c>
      <c r="C63" s="470" t="str">
        <f>AC71</f>
        <v>TEAM BLOWIN</v>
      </c>
      <c r="D63" s="449"/>
      <c r="E63" s="450"/>
      <c r="F63" s="450"/>
      <c r="G63" s="451"/>
      <c r="H63" s="303"/>
      <c r="I63" s="304"/>
      <c r="J63" s="305"/>
      <c r="K63" s="215"/>
      <c r="L63" s="215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28"/>
      <c r="X63" s="228"/>
      <c r="Y63" s="228"/>
      <c r="Z63" s="228"/>
      <c r="AA63" s="228"/>
      <c r="AB63" s="143"/>
      <c r="AC63" s="255"/>
      <c r="AD63" s="107">
        <f>IF(AJ60="","",AJ60)</f>
        <v>15</v>
      </c>
      <c r="AE63" s="88" t="str">
        <f t="shared" si="14"/>
        <v>-</v>
      </c>
      <c r="AF63" s="106">
        <f>IF(AH60="","",AH60)</f>
        <v>12</v>
      </c>
      <c r="AG63" s="411" t="str">
        <f>IF(AI60="","",AI60)</f>
        <v>-</v>
      </c>
      <c r="AH63" s="412"/>
      <c r="AI63" s="401"/>
      <c r="AJ63" s="401"/>
      <c r="AK63" s="402"/>
      <c r="AL63" s="60">
        <v>15</v>
      </c>
      <c r="AM63" s="88" t="str">
        <f t="shared" si="10"/>
        <v>-</v>
      </c>
      <c r="AN63" s="104">
        <v>11</v>
      </c>
      <c r="AO63" s="358"/>
      <c r="AP63" s="60">
        <v>4</v>
      </c>
      <c r="AQ63" s="105" t="str">
        <f t="shared" si="11"/>
        <v>-</v>
      </c>
      <c r="AR63" s="104">
        <v>15</v>
      </c>
      <c r="AS63" s="358"/>
      <c r="AT63" s="60"/>
      <c r="AU63" s="105" t="str">
        <f t="shared" si="12"/>
        <v/>
      </c>
      <c r="AV63" s="104"/>
      <c r="AW63" s="404"/>
      <c r="AX63" s="60"/>
      <c r="AY63" s="105" t="str">
        <f t="shared" si="13"/>
        <v/>
      </c>
      <c r="AZ63" s="104"/>
      <c r="BA63" s="404"/>
      <c r="BB63" s="49">
        <f>BG62</f>
        <v>2</v>
      </c>
      <c r="BC63" s="48" t="s">
        <v>44</v>
      </c>
      <c r="BD63" s="48">
        <f>BH62</f>
        <v>3</v>
      </c>
      <c r="BE63" s="47" t="s">
        <v>45</v>
      </c>
      <c r="BF63" s="103"/>
      <c r="BG63" s="75"/>
      <c r="BH63" s="72"/>
      <c r="BI63" s="74"/>
      <c r="BJ63" s="73"/>
      <c r="BK63" s="71"/>
      <c r="BL63" s="77"/>
      <c r="BM63" s="72"/>
      <c r="BN63" s="71"/>
    </row>
    <row r="64" spans="2:66" ht="12" customHeight="1">
      <c r="B64" s="442"/>
      <c r="C64" s="471"/>
      <c r="D64" s="452"/>
      <c r="E64" s="453"/>
      <c r="F64" s="453"/>
      <c r="G64" s="454"/>
      <c r="H64" s="214"/>
      <c r="I64" s="215"/>
      <c r="J64" s="306"/>
      <c r="K64" s="215"/>
      <c r="L64" s="215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28"/>
      <c r="X64" s="228"/>
      <c r="Y64" s="228"/>
      <c r="Z64" s="228"/>
      <c r="AA64" s="228"/>
      <c r="AB64" s="161" t="s">
        <v>124</v>
      </c>
      <c r="AC64" s="166" t="s">
        <v>125</v>
      </c>
      <c r="AD64" s="90">
        <f>IF(AN58="","",AN58)</f>
        <v>15</v>
      </c>
      <c r="AE64" s="91" t="str">
        <f t="shared" si="14"/>
        <v>-</v>
      </c>
      <c r="AF64" s="278">
        <f>IF(AL58="","",AL58)</f>
        <v>12</v>
      </c>
      <c r="AG64" s="405" t="str">
        <f>IF(AO58="","",IF(AO58="○","×",IF(AO58="×","○")))</f>
        <v>×</v>
      </c>
      <c r="AH64" s="89">
        <f>IF(AN61="","",AN61)</f>
        <v>13</v>
      </c>
      <c r="AI64" s="88" t="str">
        <f t="shared" ref="AI64:AI75" si="15">IF(AH64="","","-")</f>
        <v>-</v>
      </c>
      <c r="AJ64" s="278">
        <f>IF(AL61="","",AL61)</f>
        <v>15</v>
      </c>
      <c r="AK64" s="405" t="str">
        <f>IF(AO61="","",IF(AO61="○","×",IF(AO61="×","○")))</f>
        <v>×</v>
      </c>
      <c r="AL64" s="407"/>
      <c r="AM64" s="408"/>
      <c r="AN64" s="408"/>
      <c r="AO64" s="409"/>
      <c r="AP64" s="51">
        <v>10</v>
      </c>
      <c r="AQ64" s="88" t="str">
        <f t="shared" si="11"/>
        <v>-</v>
      </c>
      <c r="AR64" s="95">
        <v>15</v>
      </c>
      <c r="AS64" s="357" t="str">
        <f>IF(AP64&lt;&gt;"",IF(AP64&gt;AR64,IF(AP65&gt;AR65,"○",IF(AP66&gt;AR66,"○","×")),IF(AP65&gt;AR65,IF(AP66&gt;AR66,"○","×"),"×")),"")</f>
        <v>×</v>
      </c>
      <c r="AT64" s="51">
        <v>10</v>
      </c>
      <c r="AU64" s="88" t="str">
        <f t="shared" si="12"/>
        <v>-</v>
      </c>
      <c r="AV64" s="95">
        <v>15</v>
      </c>
      <c r="AW64" s="423" t="str">
        <f>IF(AT64&lt;&gt;"",IF(AT64&gt;AV64,IF(AT65&gt;AV65,"○",IF(AT66&gt;AV66,"○","×")),IF(AT65&gt;AV65,IF(AT66&gt;AV66,"○","×"),"×")),"")</f>
        <v>×</v>
      </c>
      <c r="AX64" s="51">
        <v>13</v>
      </c>
      <c r="AY64" s="88" t="str">
        <f t="shared" si="13"/>
        <v>-</v>
      </c>
      <c r="AZ64" s="95">
        <v>15</v>
      </c>
      <c r="BA64" s="423" t="str">
        <f>IF(AX64&lt;&gt;"",IF(AX64&gt;AZ64,IF(AX65&gt;AZ65,"○",IF(AX66&gt;AZ66,"○","×")),IF(AX65&gt;AZ65,IF(AX66&gt;AZ66,"○","×"),"×")),"")</f>
        <v>○</v>
      </c>
      <c r="BB64" s="345" t="s">
        <v>186</v>
      </c>
      <c r="BC64" s="346"/>
      <c r="BD64" s="346"/>
      <c r="BE64" s="347"/>
      <c r="BF64" s="103"/>
      <c r="BG64" s="86"/>
      <c r="BH64" s="82"/>
      <c r="BI64" s="85"/>
      <c r="BJ64" s="84"/>
      <c r="BK64" s="81"/>
      <c r="BL64" s="87"/>
      <c r="BM64" s="82"/>
      <c r="BN64" s="81"/>
    </row>
    <row r="65" spans="2:66" ht="12" customHeight="1" thickBot="1">
      <c r="B65" s="212"/>
      <c r="C65" s="231"/>
      <c r="D65" s="162"/>
      <c r="E65" s="162"/>
      <c r="F65" s="162"/>
      <c r="G65" s="162"/>
      <c r="H65" s="216">
        <v>15</v>
      </c>
      <c r="I65" s="216">
        <v>15</v>
      </c>
      <c r="J65" s="307"/>
      <c r="K65" s="215"/>
      <c r="L65" s="215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28"/>
      <c r="X65" s="228"/>
      <c r="Y65" s="228"/>
      <c r="Z65" s="228"/>
      <c r="AA65" s="228"/>
      <c r="AB65" s="147" t="s">
        <v>60</v>
      </c>
      <c r="AC65" s="167" t="s">
        <v>125</v>
      </c>
      <c r="AD65" s="90">
        <f>IF(AN59="","",AN59)</f>
        <v>7</v>
      </c>
      <c r="AE65" s="88" t="str">
        <f t="shared" si="14"/>
        <v>-</v>
      </c>
      <c r="AF65" s="278">
        <f>IF(AL59="","",AL59)</f>
        <v>15</v>
      </c>
      <c r="AG65" s="406" t="str">
        <f>IF(AI62="","",AI62)</f>
        <v/>
      </c>
      <c r="AH65" s="89">
        <f>IF(AN62="","",AN62)</f>
        <v>15</v>
      </c>
      <c r="AI65" s="88" t="str">
        <f t="shared" si="15"/>
        <v>-</v>
      </c>
      <c r="AJ65" s="278">
        <f>IF(AL62="","",AL62)</f>
        <v>8</v>
      </c>
      <c r="AK65" s="406" t="str">
        <f>IF(AM62="","",AM62)</f>
        <v>-</v>
      </c>
      <c r="AL65" s="410"/>
      <c r="AM65" s="398"/>
      <c r="AN65" s="398"/>
      <c r="AO65" s="399"/>
      <c r="AP65" s="51">
        <v>13</v>
      </c>
      <c r="AQ65" s="88" t="str">
        <f t="shared" si="11"/>
        <v>-</v>
      </c>
      <c r="AR65" s="95">
        <v>15</v>
      </c>
      <c r="AS65" s="357"/>
      <c r="AT65" s="51">
        <v>11</v>
      </c>
      <c r="AU65" s="88" t="str">
        <f t="shared" si="12"/>
        <v>-</v>
      </c>
      <c r="AV65" s="95">
        <v>15</v>
      </c>
      <c r="AW65" s="404"/>
      <c r="AX65" s="51">
        <v>16</v>
      </c>
      <c r="AY65" s="88" t="str">
        <f t="shared" si="13"/>
        <v>-</v>
      </c>
      <c r="AZ65" s="95">
        <v>14</v>
      </c>
      <c r="BA65" s="404"/>
      <c r="BB65" s="348"/>
      <c r="BC65" s="349"/>
      <c r="BD65" s="349"/>
      <c r="BE65" s="350"/>
      <c r="BF65" s="94"/>
      <c r="BG65" s="86">
        <f>COUNTIF(AD64:BA66,"○")</f>
        <v>1</v>
      </c>
      <c r="BH65" s="82">
        <f>COUNTIF(AD64:BA66,"×")</f>
        <v>4</v>
      </c>
      <c r="BI65" s="85">
        <f>(IF((AD64&gt;AF64),1,0))+(IF((AD65&gt;AF65),1,0))+(IF((AD66&gt;AF66),1,0))+(IF((AH64&gt;AJ64),1,0))+(IF((AH65&gt;AJ65),1,0))+(IF((AH66&gt;AJ66),1,0))+(IF((AL64&gt;AN64),1,0))+(IF((AL65&gt;AN65),1,0))+(IF((AL66&gt;AN66),1,0))+(IF((AP64&gt;AR64),1,0))+(IF((AP65&gt;AR65),1,0))+(IF((AP66&gt;AR66),1,0))+(IF((AT64&gt;AV64),1,0))+(IF((AT65&gt;AV65),1,0))+(IF((AT66&gt;AV66),1,0))+(IF((AX64&gt;AZ64),1,0))+(IF((AX65&gt;AZ65),1,0))+(IF((AX66&gt;AZ66),1,0))</f>
        <v>4</v>
      </c>
      <c r="BJ65" s="84">
        <f>(IF((AD64&lt;AF64),1,0))+(IF((AD65&lt;AF65),1,0))+(IF((AD66&lt;AF66),1,0))+(IF((AH64&lt;AJ64),1,0))+(IF((AH65&lt;AJ65),1,0))+(IF((AH66&lt;AJ66),1,0))+(IF((AL64&lt;AN64),1,0))+(IF((AL65&lt;AN65),1,0))+(IF((AL66&lt;AN66),1,0))+(IF((AP64&lt;AR64),1,0))+(IF((AP65&lt;AR65),1,0))+(IF((AP66&lt;AR66),1,0))+(IF((AT64&lt;AV64),1,0))+(IF((AT65&lt;AV65),1,0))+(IF((AT66&lt;AV66),1,0))+(IF((AX64&lt;AZ64),1,0))+(IF((AX65&lt;AZ65),1,0))+(IF((AX66&lt;AZ66),1,0))</f>
        <v>9</v>
      </c>
      <c r="BK65" s="83">
        <f>BI65-BJ65</f>
        <v>-5</v>
      </c>
      <c r="BL65" s="87">
        <f>SUM(AD64:AD66,AH64:AH66,AL64:AL66,AP64:AP66,AT64:AT66,AX64:AX66)</f>
        <v>163</v>
      </c>
      <c r="BM65" s="82">
        <f>SUM(AF64:AF66,AJ64:AJ66,AN64:AN66,AR64:AR66,AV64:AV66,AZ64:AZ66)</f>
        <v>180</v>
      </c>
      <c r="BN65" s="81">
        <f>BL65-BM65</f>
        <v>-17</v>
      </c>
    </row>
    <row r="66" spans="2:66" ht="12" customHeight="1" thickTop="1">
      <c r="B66" s="441" t="str">
        <f>AB85</f>
        <v>森實真也</v>
      </c>
      <c r="C66" s="470" t="str">
        <f>AC85</f>
        <v>TEAM BLOWIN</v>
      </c>
      <c r="D66" s="446" t="s">
        <v>0</v>
      </c>
      <c r="E66" s="447"/>
      <c r="F66" s="447"/>
      <c r="G66" s="448"/>
      <c r="H66" s="216">
        <v>8</v>
      </c>
      <c r="I66" s="216">
        <v>4</v>
      </c>
      <c r="J66" s="237"/>
      <c r="K66" s="305"/>
      <c r="L66" s="215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28"/>
      <c r="X66" s="228"/>
      <c r="Y66" s="228"/>
      <c r="Z66" s="228"/>
      <c r="AA66" s="228"/>
      <c r="AB66" s="143"/>
      <c r="AC66" s="168"/>
      <c r="AD66" s="90">
        <f>IF(AN60="","",AN60)</f>
        <v>14</v>
      </c>
      <c r="AE66" s="88" t="str">
        <f t="shared" si="14"/>
        <v>-</v>
      </c>
      <c r="AF66" s="278">
        <f>IF(AL60="","",AL60)</f>
        <v>16</v>
      </c>
      <c r="AG66" s="406" t="str">
        <f>IF(AI63="","",AI63)</f>
        <v/>
      </c>
      <c r="AH66" s="89">
        <f>IF(AN63="","",AN63)</f>
        <v>11</v>
      </c>
      <c r="AI66" s="88" t="str">
        <f t="shared" si="15"/>
        <v>-</v>
      </c>
      <c r="AJ66" s="278">
        <f>IF(AL63="","",AL63)</f>
        <v>15</v>
      </c>
      <c r="AK66" s="406" t="str">
        <f>IF(AM63="","",AM63)</f>
        <v>-</v>
      </c>
      <c r="AL66" s="410"/>
      <c r="AM66" s="398"/>
      <c r="AN66" s="398"/>
      <c r="AO66" s="399"/>
      <c r="AP66" s="51"/>
      <c r="AQ66" s="88" t="str">
        <f t="shared" si="11"/>
        <v/>
      </c>
      <c r="AR66" s="95"/>
      <c r="AS66" s="358"/>
      <c r="AT66" s="51"/>
      <c r="AU66" s="88" t="str">
        <f t="shared" si="12"/>
        <v/>
      </c>
      <c r="AV66" s="95"/>
      <c r="AW66" s="424"/>
      <c r="AX66" s="51">
        <v>15</v>
      </c>
      <c r="AY66" s="88" t="str">
        <f t="shared" si="13"/>
        <v>-</v>
      </c>
      <c r="AZ66" s="95">
        <v>10</v>
      </c>
      <c r="BA66" s="424"/>
      <c r="BB66" s="49">
        <f>BG65</f>
        <v>1</v>
      </c>
      <c r="BC66" s="48" t="s">
        <v>44</v>
      </c>
      <c r="BD66" s="48">
        <f>BH65</f>
        <v>4</v>
      </c>
      <c r="BE66" s="47" t="s">
        <v>45</v>
      </c>
      <c r="BF66" s="103"/>
      <c r="BG66" s="86"/>
      <c r="BH66" s="82"/>
      <c r="BI66" s="85"/>
      <c r="BJ66" s="84"/>
      <c r="BK66" s="81"/>
      <c r="BL66" s="87"/>
      <c r="BM66" s="82"/>
      <c r="BN66" s="81"/>
    </row>
    <row r="67" spans="2:66" ht="12" customHeight="1">
      <c r="B67" s="442"/>
      <c r="C67" s="471"/>
      <c r="D67" s="449"/>
      <c r="E67" s="450"/>
      <c r="F67" s="450"/>
      <c r="G67" s="451"/>
      <c r="H67" s="238"/>
      <c r="I67" s="238"/>
      <c r="J67" s="239"/>
      <c r="K67" s="306"/>
      <c r="L67" s="215"/>
      <c r="M67" s="463" t="s">
        <v>19</v>
      </c>
      <c r="N67" s="463"/>
      <c r="O67" s="463"/>
      <c r="P67" s="463"/>
      <c r="Q67" s="463"/>
      <c r="R67" s="463"/>
      <c r="S67" s="463"/>
      <c r="T67" s="463"/>
      <c r="U67" s="463"/>
      <c r="V67" s="463"/>
      <c r="W67" s="285"/>
      <c r="X67" s="285"/>
      <c r="Y67" s="285"/>
      <c r="Z67" s="285"/>
      <c r="AA67" s="285"/>
      <c r="AB67" s="161" t="s">
        <v>126</v>
      </c>
      <c r="AC67" s="148" t="s">
        <v>90</v>
      </c>
      <c r="AD67" s="93">
        <f>IF(AR58="","",AR58)</f>
        <v>15</v>
      </c>
      <c r="AE67" s="91" t="str">
        <f t="shared" si="14"/>
        <v>-</v>
      </c>
      <c r="AF67" s="277">
        <f>IF(AP58="","",AP58)</f>
        <v>13</v>
      </c>
      <c r="AG67" s="413" t="str">
        <f>IF(AS58="","",IF(AS58="○","×",IF(AS58="×","○")))</f>
        <v>×</v>
      </c>
      <c r="AH67" s="92">
        <f>IF(AR61="","",AR61)</f>
        <v>13</v>
      </c>
      <c r="AI67" s="91" t="str">
        <f t="shared" si="15"/>
        <v>-</v>
      </c>
      <c r="AJ67" s="277">
        <f>IF(AP61="","",AP61)</f>
        <v>15</v>
      </c>
      <c r="AK67" s="405" t="str">
        <f>IF(AS61="","",IF(AS61="○","×",IF(AS61="×","○")))</f>
        <v>○</v>
      </c>
      <c r="AL67" s="277">
        <f>IF(AR64="","",AR64)</f>
        <v>15</v>
      </c>
      <c r="AM67" s="91" t="str">
        <f t="shared" ref="AM67:AM75" si="16">IF(AL67="","","-")</f>
        <v>-</v>
      </c>
      <c r="AN67" s="277">
        <f>IF(AP64="","",AP64)</f>
        <v>10</v>
      </c>
      <c r="AO67" s="405" t="str">
        <f>IF(AS64="","",IF(AS64="○","×",IF(AS64="×","○")))</f>
        <v>○</v>
      </c>
      <c r="AP67" s="407"/>
      <c r="AQ67" s="408"/>
      <c r="AR67" s="408"/>
      <c r="AS67" s="409"/>
      <c r="AT67" s="56">
        <v>13</v>
      </c>
      <c r="AU67" s="91" t="str">
        <f t="shared" si="12"/>
        <v>-</v>
      </c>
      <c r="AV67" s="96">
        <v>15</v>
      </c>
      <c r="AW67" s="404" t="str">
        <f>IF(AT67&lt;&gt;"",IF(AT67&gt;AV67,IF(AT68&gt;AV68,"○",IF(AT69&gt;AV69,"○","×")),IF(AT68&gt;AV68,IF(AT69&gt;AV69,"○","×"),"×")),"")</f>
        <v>×</v>
      </c>
      <c r="AX67" s="56">
        <v>15</v>
      </c>
      <c r="AY67" s="91" t="str">
        <f t="shared" si="13"/>
        <v>-</v>
      </c>
      <c r="AZ67" s="96">
        <v>9</v>
      </c>
      <c r="BA67" s="404" t="str">
        <f>IF(AX67&lt;&gt;"",IF(AX67&gt;AZ67,IF(AX68&gt;AZ68,"○",IF(AX69&gt;AZ69,"○","×")),IF(AX68&gt;AZ68,IF(AX69&gt;AZ69,"○","×"),"×")),"")</f>
        <v>○</v>
      </c>
      <c r="BB67" s="345" t="s">
        <v>183</v>
      </c>
      <c r="BC67" s="346"/>
      <c r="BD67" s="346"/>
      <c r="BE67" s="347"/>
      <c r="BF67" s="76"/>
      <c r="BG67" s="101"/>
      <c r="BH67" s="98"/>
      <c r="BI67" s="100"/>
      <c r="BJ67" s="99"/>
      <c r="BK67" s="97"/>
      <c r="BL67" s="102"/>
      <c r="BM67" s="98"/>
      <c r="BN67" s="97"/>
    </row>
    <row r="68" spans="2:66" ht="12" customHeight="1">
      <c r="B68" s="441" t="str">
        <f>AB86</f>
        <v>大西政義</v>
      </c>
      <c r="C68" s="470" t="str">
        <f>AC86</f>
        <v>上分ﾊﾞﾄﾞﾐﾝﾄﾝｸﾗﾌﾞ</v>
      </c>
      <c r="D68" s="449"/>
      <c r="E68" s="450"/>
      <c r="F68" s="450"/>
      <c r="G68" s="451"/>
      <c r="H68" s="215"/>
      <c r="I68" s="215"/>
      <c r="J68" s="215"/>
      <c r="K68" s="306"/>
      <c r="L68" s="215"/>
      <c r="M68" s="477"/>
      <c r="N68" s="477"/>
      <c r="O68" s="477"/>
      <c r="P68" s="477"/>
      <c r="Q68" s="477"/>
      <c r="R68" s="477"/>
      <c r="S68" s="477"/>
      <c r="T68" s="477"/>
      <c r="U68" s="477"/>
      <c r="V68" s="477"/>
      <c r="W68" s="285"/>
      <c r="X68" s="285"/>
      <c r="Y68" s="285"/>
      <c r="Z68" s="285"/>
      <c r="AA68" s="285"/>
      <c r="AB68" s="147" t="s">
        <v>91</v>
      </c>
      <c r="AC68" s="149" t="s">
        <v>90</v>
      </c>
      <c r="AD68" s="90">
        <f>IF(AR59="","",AR59)</f>
        <v>14</v>
      </c>
      <c r="AE68" s="88" t="str">
        <f t="shared" si="14"/>
        <v>-</v>
      </c>
      <c r="AF68" s="278">
        <f>IF(AP59="","",AP59)</f>
        <v>16</v>
      </c>
      <c r="AG68" s="414" t="str">
        <f>IF(AI65="","",AI65)</f>
        <v>-</v>
      </c>
      <c r="AH68" s="89">
        <f>IF(AR62="","",AR62)</f>
        <v>15</v>
      </c>
      <c r="AI68" s="88" t="str">
        <f t="shared" si="15"/>
        <v>-</v>
      </c>
      <c r="AJ68" s="278">
        <f>IF(AP62="","",AP62)</f>
        <v>11</v>
      </c>
      <c r="AK68" s="406" t="str">
        <f>IF(AM65="","",AM65)</f>
        <v/>
      </c>
      <c r="AL68" s="278">
        <f>IF(AR65="","",AR65)</f>
        <v>15</v>
      </c>
      <c r="AM68" s="88" t="str">
        <f t="shared" si="16"/>
        <v>-</v>
      </c>
      <c r="AN68" s="278">
        <f>IF(AP65="","",AP65)</f>
        <v>13</v>
      </c>
      <c r="AO68" s="406" t="str">
        <f>IF(AQ65="","",AQ65)</f>
        <v>-</v>
      </c>
      <c r="AP68" s="410"/>
      <c r="AQ68" s="398"/>
      <c r="AR68" s="398"/>
      <c r="AS68" s="399"/>
      <c r="AT68" s="51">
        <v>10</v>
      </c>
      <c r="AU68" s="88" t="str">
        <f t="shared" si="12"/>
        <v>-</v>
      </c>
      <c r="AV68" s="95">
        <v>15</v>
      </c>
      <c r="AW68" s="404"/>
      <c r="AX68" s="51">
        <v>15</v>
      </c>
      <c r="AY68" s="88" t="str">
        <f t="shared" si="13"/>
        <v>-</v>
      </c>
      <c r="AZ68" s="95">
        <v>11</v>
      </c>
      <c r="BA68" s="404"/>
      <c r="BB68" s="348"/>
      <c r="BC68" s="349"/>
      <c r="BD68" s="349"/>
      <c r="BE68" s="350"/>
      <c r="BF68" s="76"/>
      <c r="BG68" s="86">
        <f>COUNTIF(AD67:BA69,"○")</f>
        <v>3</v>
      </c>
      <c r="BH68" s="82">
        <f>COUNTIF(AD67:BA69,"×")</f>
        <v>2</v>
      </c>
      <c r="BI68" s="85">
        <f>(IF((AD67&gt;AF67),1,0))+(IF((AD68&gt;AF68),1,0))+(IF((AD69&gt;AF69),1,0))+(IF((AH67&gt;AJ67),1,0))+(IF((AH68&gt;AJ68),1,0))+(IF((AH69&gt;AJ69),1,0))+(IF((AL67&gt;AN67),1,0))+(IF((AL68&gt;AN68),1,0))+(IF((AL69&gt;AN69),1,0))+(IF((AP67&gt;AR67),1,0))+(IF((AP68&gt;AR68),1,0))+(IF((AP69&gt;AR69),1,0))+(IF((AT67&gt;AV67),1,0))+(IF((AT68&gt;AV68),1,0))+(IF((AT69&gt;AV69),1,0))+(IF((AX67&gt;AZ67),1,0))+(IF((AX68&gt;AZ68),1,0))+(IF((AX69&gt;AZ69),1,0))</f>
        <v>7</v>
      </c>
      <c r="BJ68" s="84">
        <f>(IF((AD67&lt;AF67),1,0))+(IF((AD68&lt;AF68),1,0))+(IF((AD69&lt;AF69),1,0))+(IF((AH67&lt;AJ67),1,0))+(IF((AH68&lt;AJ68),1,0))+(IF((AH69&lt;AJ69),1,0))+(IF((AL67&lt;AN67),1,0))+(IF((AL68&lt;AN68),1,0))+(IF((AL69&lt;AN69),1,0))+(IF((AP67&lt;AR67),1,0))+(IF((AP68&lt;AR68),1,0))+(IF((AP69&lt;AR69),1,0))+(IF((AT67&lt;AV67),1,0))+(IF((AT68&lt;AV68),1,0))+(IF((AT69&lt;AV69),1,0))+(IF((AX67&lt;AZ67),1,0))+(IF((AX68&lt;AZ68),1,0))+(IF((AX69&lt;AZ69),1,0))</f>
        <v>5</v>
      </c>
      <c r="BK68" s="83">
        <f>BI68-BJ68</f>
        <v>2</v>
      </c>
      <c r="BL68" s="87">
        <f>SUM(AD67:AD69,AH67:AH69,AL67:AL69,AP67:AP69,AT67:AT69,AX67:AX69)</f>
        <v>168</v>
      </c>
      <c r="BM68" s="82">
        <f>SUM(AF67:AF69,AJ67:AJ69,AN67:AN69,AR67:AR69,AV67:AV69,AZ67:AZ69)</f>
        <v>147</v>
      </c>
      <c r="BN68" s="81">
        <f>BL68-BM68</f>
        <v>21</v>
      </c>
    </row>
    <row r="69" spans="2:66" ht="12" customHeight="1">
      <c r="B69" s="442"/>
      <c r="C69" s="471"/>
      <c r="D69" s="452"/>
      <c r="E69" s="453"/>
      <c r="F69" s="453"/>
      <c r="G69" s="454"/>
      <c r="H69" s="215"/>
      <c r="I69" s="215"/>
      <c r="J69" s="215">
        <v>15</v>
      </c>
      <c r="K69" s="306">
        <v>15</v>
      </c>
      <c r="L69" s="215"/>
      <c r="M69" s="478" t="s">
        <v>41</v>
      </c>
      <c r="N69" s="479"/>
      <c r="O69" s="479"/>
      <c r="P69" s="479"/>
      <c r="Q69" s="479"/>
      <c r="R69" s="482" t="s">
        <v>40</v>
      </c>
      <c r="S69" s="482"/>
      <c r="T69" s="482"/>
      <c r="U69" s="482"/>
      <c r="V69" s="483"/>
      <c r="W69" s="228"/>
      <c r="X69" s="296"/>
      <c r="Y69" s="296"/>
      <c r="Z69" s="228"/>
      <c r="AA69" s="228"/>
      <c r="AB69" s="143"/>
      <c r="AC69" s="274"/>
      <c r="AD69" s="90">
        <f>IF(AR60="","",AR60)</f>
        <v>13</v>
      </c>
      <c r="AE69" s="88" t="str">
        <f t="shared" si="14"/>
        <v>-</v>
      </c>
      <c r="AF69" s="278">
        <f>IF(AP60="","",AP60)</f>
        <v>15</v>
      </c>
      <c r="AG69" s="414" t="str">
        <f>IF(AI66="","",AI66)</f>
        <v>-</v>
      </c>
      <c r="AH69" s="89">
        <f>IF(AR63="","",AR63)</f>
        <v>15</v>
      </c>
      <c r="AI69" s="88" t="str">
        <f t="shared" si="15"/>
        <v>-</v>
      </c>
      <c r="AJ69" s="278">
        <f>IF(AP63="","",AP63)</f>
        <v>4</v>
      </c>
      <c r="AK69" s="406" t="str">
        <f>IF(AM66="","",AM66)</f>
        <v/>
      </c>
      <c r="AL69" s="278" t="str">
        <f>IF(AR66="","",AR66)</f>
        <v/>
      </c>
      <c r="AM69" s="88" t="str">
        <f t="shared" si="16"/>
        <v/>
      </c>
      <c r="AN69" s="278" t="str">
        <f>IF(AP66="","",AP66)</f>
        <v/>
      </c>
      <c r="AO69" s="406" t="str">
        <f>IF(AQ66="","",AQ66)</f>
        <v/>
      </c>
      <c r="AP69" s="410"/>
      <c r="AQ69" s="398"/>
      <c r="AR69" s="398"/>
      <c r="AS69" s="399"/>
      <c r="AT69" s="51"/>
      <c r="AU69" s="88" t="str">
        <f t="shared" si="12"/>
        <v/>
      </c>
      <c r="AV69" s="95"/>
      <c r="AW69" s="404"/>
      <c r="AX69" s="51"/>
      <c r="AY69" s="88" t="str">
        <f t="shared" si="13"/>
        <v/>
      </c>
      <c r="AZ69" s="95"/>
      <c r="BA69" s="404"/>
      <c r="BB69" s="49">
        <f>BG68</f>
        <v>3</v>
      </c>
      <c r="BC69" s="48" t="s">
        <v>44</v>
      </c>
      <c r="BD69" s="48">
        <f>BH68</f>
        <v>2</v>
      </c>
      <c r="BE69" s="47" t="s">
        <v>45</v>
      </c>
      <c r="BF69" s="76"/>
      <c r="BG69" s="75"/>
      <c r="BH69" s="72"/>
      <c r="BI69" s="74"/>
      <c r="BJ69" s="73"/>
      <c r="BK69" s="71"/>
      <c r="BL69" s="77"/>
      <c r="BM69" s="72"/>
      <c r="BN69" s="71"/>
    </row>
    <row r="70" spans="2:66" ht="12" customHeight="1" thickBot="1">
      <c r="B70" s="212"/>
      <c r="C70" s="231"/>
      <c r="D70" s="162"/>
      <c r="E70" s="162"/>
      <c r="F70" s="162"/>
      <c r="G70" s="162"/>
      <c r="H70" s="215"/>
      <c r="I70" s="215"/>
      <c r="J70" s="216"/>
      <c r="K70" s="307"/>
      <c r="L70" s="215"/>
      <c r="M70" s="480"/>
      <c r="N70" s="481"/>
      <c r="O70" s="481"/>
      <c r="P70" s="481"/>
      <c r="Q70" s="481"/>
      <c r="R70" s="484"/>
      <c r="S70" s="484"/>
      <c r="T70" s="484"/>
      <c r="U70" s="484"/>
      <c r="V70" s="485"/>
      <c r="W70" s="228"/>
      <c r="X70" s="296"/>
      <c r="Y70" s="296"/>
      <c r="Z70" s="228"/>
      <c r="AA70" s="228"/>
      <c r="AB70" s="161" t="s">
        <v>41</v>
      </c>
      <c r="AC70" s="148" t="s">
        <v>40</v>
      </c>
      <c r="AD70" s="93">
        <f>IF(AV58="","",AV58)</f>
        <v>15</v>
      </c>
      <c r="AE70" s="91" t="str">
        <f t="shared" si="14"/>
        <v>-</v>
      </c>
      <c r="AF70" s="277">
        <f>IF(AT58="","",AT58)</f>
        <v>6</v>
      </c>
      <c r="AG70" s="331" t="str">
        <f>IF(AW58="","",IF(AW58="○","×",IF(AW58="×","○")))</f>
        <v>○</v>
      </c>
      <c r="AH70" s="92">
        <f>IF(AV61="","",AV61)</f>
        <v>17</v>
      </c>
      <c r="AI70" s="91" t="str">
        <f t="shared" si="15"/>
        <v>-</v>
      </c>
      <c r="AJ70" s="277">
        <f>IF(AT61="","",AT61)</f>
        <v>15</v>
      </c>
      <c r="AK70" s="331" t="str">
        <f>IF(AW61="","",IF(AW61="○","×",IF(AW61="×","○")))</f>
        <v>○</v>
      </c>
      <c r="AL70" s="277">
        <f>IF(AV64="","",AV64)</f>
        <v>15</v>
      </c>
      <c r="AM70" s="91" t="str">
        <f t="shared" si="16"/>
        <v>-</v>
      </c>
      <c r="AN70" s="277">
        <f>IF(AT64="","",AT64)</f>
        <v>10</v>
      </c>
      <c r="AO70" s="331" t="str">
        <f>IF(AW64="","",IF(AW64="○","×",IF(AW64="×","○")))</f>
        <v>○</v>
      </c>
      <c r="AP70" s="92">
        <f>IF(AV67="","",AV67)</f>
        <v>15</v>
      </c>
      <c r="AQ70" s="277" t="str">
        <f t="shared" ref="AQ70:AQ75" si="17">IF(AP70="","","-")</f>
        <v>-</v>
      </c>
      <c r="AR70" s="277">
        <f>IF(AT67="","",AT67)</f>
        <v>13</v>
      </c>
      <c r="AS70" s="331" t="str">
        <f>IF(AW67="","",IF(AW67="○","×",IF(AW67="×","○")))</f>
        <v>○</v>
      </c>
      <c r="AT70" s="407"/>
      <c r="AU70" s="408"/>
      <c r="AV70" s="408"/>
      <c r="AW70" s="409"/>
      <c r="AX70" s="56">
        <v>15</v>
      </c>
      <c r="AY70" s="91" t="str">
        <f t="shared" si="13"/>
        <v>-</v>
      </c>
      <c r="AZ70" s="96">
        <v>9</v>
      </c>
      <c r="BA70" s="359" t="str">
        <f>IF(AX70&lt;&gt;"",IF(AX70&gt;AZ70,IF(AX71&gt;AZ71,"○",IF(AX72&gt;AZ72,"○","×")),IF(AX71&gt;AZ71,IF(AX72&gt;AZ72,"○","×"),"×")),"")</f>
        <v>○</v>
      </c>
      <c r="BB70" s="345" t="s">
        <v>179</v>
      </c>
      <c r="BC70" s="346"/>
      <c r="BD70" s="346"/>
      <c r="BE70" s="347"/>
      <c r="BF70" s="94"/>
      <c r="BG70" s="86"/>
      <c r="BH70" s="82"/>
      <c r="BI70" s="85"/>
      <c r="BJ70" s="84"/>
      <c r="BK70" s="81"/>
      <c r="BL70" s="87"/>
      <c r="BM70" s="82"/>
      <c r="BN70" s="81"/>
    </row>
    <row r="71" spans="2:66" ht="12" customHeight="1" thickTop="1">
      <c r="B71" s="441" t="str">
        <f>AB67</f>
        <v>河村颯万</v>
      </c>
      <c r="C71" s="470" t="str">
        <f>AC67</f>
        <v>三島高校</v>
      </c>
      <c r="D71" s="446" t="s">
        <v>23</v>
      </c>
      <c r="E71" s="447"/>
      <c r="F71" s="447"/>
      <c r="G71" s="448"/>
      <c r="H71" s="214"/>
      <c r="I71" s="215"/>
      <c r="J71" s="216">
        <v>11</v>
      </c>
      <c r="K71" s="216">
        <v>8</v>
      </c>
      <c r="L71" s="315"/>
      <c r="M71" s="478" t="s">
        <v>148</v>
      </c>
      <c r="N71" s="479"/>
      <c r="O71" s="479"/>
      <c r="P71" s="479"/>
      <c r="Q71" s="479"/>
      <c r="R71" s="486" t="s">
        <v>18</v>
      </c>
      <c r="S71" s="486"/>
      <c r="T71" s="486"/>
      <c r="U71" s="486"/>
      <c r="V71" s="487"/>
      <c r="W71" s="228"/>
      <c r="X71" s="296"/>
      <c r="Y71" s="296"/>
      <c r="Z71" s="228"/>
      <c r="AA71" s="228"/>
      <c r="AB71" s="147" t="s">
        <v>148</v>
      </c>
      <c r="AC71" s="149" t="s">
        <v>18</v>
      </c>
      <c r="AD71" s="90">
        <f>IF(AV59="","",AV59)</f>
        <v>15</v>
      </c>
      <c r="AE71" s="88" t="str">
        <f t="shared" si="14"/>
        <v>-</v>
      </c>
      <c r="AF71" s="278">
        <f>IF(AT59="","",AT59)</f>
        <v>5</v>
      </c>
      <c r="AG71" s="332"/>
      <c r="AH71" s="89">
        <f>IF(AV62="","",AV62)</f>
        <v>18</v>
      </c>
      <c r="AI71" s="88" t="str">
        <f t="shared" si="15"/>
        <v>-</v>
      </c>
      <c r="AJ71" s="278">
        <f>IF(AT62="","",AT62)</f>
        <v>16</v>
      </c>
      <c r="AK71" s="332"/>
      <c r="AL71" s="278">
        <f>IF(AV65="","",AV65)</f>
        <v>15</v>
      </c>
      <c r="AM71" s="88" t="str">
        <f t="shared" si="16"/>
        <v>-</v>
      </c>
      <c r="AN71" s="278">
        <f>IF(AT65="","",AT65)</f>
        <v>11</v>
      </c>
      <c r="AO71" s="332"/>
      <c r="AP71" s="89">
        <f>IF(AV68="","",AV68)</f>
        <v>15</v>
      </c>
      <c r="AQ71" s="278" t="str">
        <f t="shared" si="17"/>
        <v>-</v>
      </c>
      <c r="AR71" s="278">
        <f>IF(AT68="","",AT68)</f>
        <v>10</v>
      </c>
      <c r="AS71" s="332"/>
      <c r="AT71" s="410"/>
      <c r="AU71" s="398"/>
      <c r="AV71" s="398"/>
      <c r="AW71" s="399"/>
      <c r="AX71" s="51">
        <v>15</v>
      </c>
      <c r="AY71" s="88" t="str">
        <f t="shared" si="13"/>
        <v>-</v>
      </c>
      <c r="AZ71" s="95">
        <v>9</v>
      </c>
      <c r="BA71" s="343"/>
      <c r="BB71" s="348"/>
      <c r="BC71" s="349"/>
      <c r="BD71" s="349"/>
      <c r="BE71" s="350"/>
      <c r="BF71" s="94"/>
      <c r="BG71" s="86">
        <f>COUNTIF(AD70:BA72,"○")</f>
        <v>5</v>
      </c>
      <c r="BH71" s="82">
        <f>COUNTIF(AD70:BA72,"×")</f>
        <v>0</v>
      </c>
      <c r="BI71" s="85">
        <f>(IF((AD70&gt;AF70),1,0))+(IF((AD71&gt;AF71),1,0))+(IF((AD72&gt;AF72),1,0))+(IF((AH70&gt;AJ70),1,0))+(IF((AH71&gt;AJ71),1,0))+(IF((AH72&gt;AJ72),1,0))+(IF((AL70&gt;AN70),1,0))+(IF((AL71&gt;AN71),1,0))+(IF((AL72&gt;AN72),1,0))+(IF((AP70&gt;AR70),1,0))+(IF((AP71&gt;AR71),1,0))+(IF((AP72&gt;AR72),1,0))+(IF((AT70&gt;AV70),1,0))+(IF((AT71&gt;AV71),1,0))+(IF((AT72&gt;AV72),1,0))+(IF((AX70&gt;AZ70),1,0))+(IF((AX71&gt;AZ71),1,0))+(IF((AX72&gt;AZ72),1,0))</f>
        <v>10</v>
      </c>
      <c r="BJ71" s="84">
        <f>(IF((AD70&lt;AF70),1,0))+(IF((AD71&lt;AF71),1,0))+(IF((AD72&lt;AF72),1,0))+(IF((AH70&lt;AJ70),1,0))+(IF((AH71&lt;AJ71),1,0))+(IF((AH72&lt;AJ72),1,0))+(IF((AL70&lt;AN70),1,0))+(IF((AL71&lt;AN71),1,0))+(IF((AL72&lt;AN72),1,0))+(IF((AP70&lt;AR70),1,0))+(IF((AP71&lt;AR71),1,0))+(IF((AP72&lt;AR72),1,0))+(IF((AT70&lt;AV70),1,0))+(IF((AT71&lt;AV71),1,0))+(IF((AT72&lt;AV72),1,0))+(IF((AX70&lt;AZ70),1,0))+(IF((AX71&lt;AZ71),1,0))+(IF((AX72&lt;AZ72),1,0))</f>
        <v>0</v>
      </c>
      <c r="BK71" s="83">
        <f>BI71-BJ71</f>
        <v>10</v>
      </c>
      <c r="BL71" s="87">
        <f>SUM(AD70:AD72,AH70:AH72,AL70:AL72,AP70:AP72,AT70:AT72,AX70:AX72)</f>
        <v>155</v>
      </c>
      <c r="BM71" s="82">
        <f>SUM(AF70:AF72,AJ70:AJ72,AN70:AN72,AR70:AR72,AV70:AV72,AZ70:AZ72)</f>
        <v>104</v>
      </c>
      <c r="BN71" s="81">
        <f>BL71-BM71</f>
        <v>51</v>
      </c>
    </row>
    <row r="72" spans="2:66" ht="12" customHeight="1">
      <c r="B72" s="442"/>
      <c r="C72" s="471"/>
      <c r="D72" s="449"/>
      <c r="E72" s="450"/>
      <c r="F72" s="450"/>
      <c r="G72" s="451"/>
      <c r="H72" s="215"/>
      <c r="I72" s="215"/>
      <c r="J72" s="215"/>
      <c r="K72" s="236"/>
      <c r="L72" s="215"/>
      <c r="M72" s="480"/>
      <c r="N72" s="481"/>
      <c r="O72" s="481"/>
      <c r="P72" s="481"/>
      <c r="Q72" s="481"/>
      <c r="R72" s="488"/>
      <c r="S72" s="488"/>
      <c r="T72" s="488"/>
      <c r="U72" s="488"/>
      <c r="V72" s="489"/>
      <c r="W72" s="228"/>
      <c r="X72" s="296"/>
      <c r="Y72" s="296"/>
      <c r="Z72" s="228"/>
      <c r="AA72" s="228"/>
      <c r="AB72" s="143"/>
      <c r="AC72" s="255"/>
      <c r="AD72" s="90" t="str">
        <f>IF(AV60="","",AV60)</f>
        <v/>
      </c>
      <c r="AE72" s="88" t="str">
        <f t="shared" si="14"/>
        <v/>
      </c>
      <c r="AF72" s="278" t="str">
        <f>IF(AT60="","",AT60)</f>
        <v/>
      </c>
      <c r="AG72" s="333"/>
      <c r="AH72" s="89" t="str">
        <f>IF(AV63="","",AV63)</f>
        <v/>
      </c>
      <c r="AI72" s="88" t="str">
        <f t="shared" si="15"/>
        <v/>
      </c>
      <c r="AJ72" s="278" t="str">
        <f>IF(AT63="","",AT63)</f>
        <v/>
      </c>
      <c r="AK72" s="333"/>
      <c r="AL72" s="278" t="str">
        <f>IF(AV66="","",AV66)</f>
        <v/>
      </c>
      <c r="AM72" s="88" t="str">
        <f t="shared" si="16"/>
        <v/>
      </c>
      <c r="AN72" s="278" t="str">
        <f>IF(AT66="","",AT66)</f>
        <v/>
      </c>
      <c r="AO72" s="333"/>
      <c r="AP72" s="89" t="str">
        <f>IF(AV69="","",AV69)</f>
        <v/>
      </c>
      <c r="AQ72" s="278" t="str">
        <f t="shared" si="17"/>
        <v/>
      </c>
      <c r="AR72" s="278" t="str">
        <f>IF(AT69="","",AT69)</f>
        <v/>
      </c>
      <c r="AS72" s="333"/>
      <c r="AT72" s="410"/>
      <c r="AU72" s="398"/>
      <c r="AV72" s="398"/>
      <c r="AW72" s="399"/>
      <c r="AX72" s="51"/>
      <c r="AY72" s="88" t="str">
        <f t="shared" si="13"/>
        <v/>
      </c>
      <c r="AZ72" s="95"/>
      <c r="BA72" s="344"/>
      <c r="BB72" s="49">
        <f>BG71</f>
        <v>5</v>
      </c>
      <c r="BC72" s="48" t="s">
        <v>44</v>
      </c>
      <c r="BD72" s="48">
        <f>BH71</f>
        <v>0</v>
      </c>
      <c r="BE72" s="47" t="s">
        <v>45</v>
      </c>
      <c r="BF72" s="94"/>
      <c r="BG72" s="75"/>
      <c r="BH72" s="72"/>
      <c r="BI72" s="74"/>
      <c r="BJ72" s="73"/>
      <c r="BK72" s="71"/>
      <c r="BL72" s="77"/>
      <c r="BM72" s="72"/>
      <c r="BN72" s="71"/>
    </row>
    <row r="73" spans="2:66" ht="12" customHeight="1">
      <c r="B73" s="441" t="str">
        <f>AB68</f>
        <v>安藤寛太</v>
      </c>
      <c r="C73" s="470" t="str">
        <f>AC68</f>
        <v>三島高校</v>
      </c>
      <c r="D73" s="449"/>
      <c r="E73" s="450"/>
      <c r="F73" s="450"/>
      <c r="G73" s="451"/>
      <c r="H73" s="234"/>
      <c r="I73" s="234"/>
      <c r="J73" s="235"/>
      <c r="K73" s="236"/>
      <c r="L73" s="215"/>
      <c r="M73" s="494" t="s">
        <v>20</v>
      </c>
      <c r="N73" s="494"/>
      <c r="O73" s="494"/>
      <c r="P73" s="494"/>
      <c r="Q73" s="494"/>
      <c r="R73" s="494"/>
      <c r="S73" s="494"/>
      <c r="T73" s="494"/>
      <c r="U73" s="494"/>
      <c r="V73" s="494"/>
      <c r="W73" s="285"/>
      <c r="X73" s="285"/>
      <c r="Y73" s="285"/>
      <c r="Z73" s="285"/>
      <c r="AA73" s="285"/>
      <c r="AB73" s="161" t="s">
        <v>86</v>
      </c>
      <c r="AC73" s="134" t="s">
        <v>48</v>
      </c>
      <c r="AD73" s="93">
        <f>IF(AZ58="","",AZ58)</f>
        <v>14</v>
      </c>
      <c r="AE73" s="91" t="str">
        <f t="shared" si="14"/>
        <v>-</v>
      </c>
      <c r="AF73" s="277">
        <f>IF(AX58="","",AX58)</f>
        <v>16</v>
      </c>
      <c r="AG73" s="413" t="str">
        <f>IF(BA58="","",IF(BA58="○","×",IF(BA58="×","○")))</f>
        <v>×</v>
      </c>
      <c r="AH73" s="92">
        <f>IF(AZ61="","",AZ61)</f>
        <v>15</v>
      </c>
      <c r="AI73" s="91" t="str">
        <f t="shared" si="15"/>
        <v>-</v>
      </c>
      <c r="AJ73" s="277">
        <f>IF(AX61="","",AX61)</f>
        <v>9</v>
      </c>
      <c r="AK73" s="405" t="str">
        <f>IF(BA61="","",IF(BA61="○","×",IF(BA61="×","○")))</f>
        <v>○</v>
      </c>
      <c r="AL73" s="277">
        <f>IF(AZ64="","",AZ64)</f>
        <v>15</v>
      </c>
      <c r="AM73" s="91" t="str">
        <f t="shared" si="16"/>
        <v>-</v>
      </c>
      <c r="AN73" s="277">
        <f>IF(AX64="","",AX64)</f>
        <v>13</v>
      </c>
      <c r="AO73" s="405" t="str">
        <f>IF(BA64="","",IF(BA64="○","×",IF(BA64="×","○")))</f>
        <v>×</v>
      </c>
      <c r="AP73" s="92">
        <f>IF(AZ67="","",AZ67)</f>
        <v>9</v>
      </c>
      <c r="AQ73" s="91" t="str">
        <f t="shared" si="17"/>
        <v>-</v>
      </c>
      <c r="AR73" s="277">
        <f>IF(AX67="","",AX67)</f>
        <v>15</v>
      </c>
      <c r="AS73" s="405" t="str">
        <f>IF(BA67="","",IF(BA67="○","×",IF(BA67="×","○")))</f>
        <v>×</v>
      </c>
      <c r="AT73" s="92">
        <f>IF(AZ70="","",AZ70)</f>
        <v>9</v>
      </c>
      <c r="AU73" s="91" t="str">
        <f>IF(AT73="","","-")</f>
        <v>-</v>
      </c>
      <c r="AV73" s="277">
        <f>IF(AX70="","",AX70)</f>
        <v>15</v>
      </c>
      <c r="AW73" s="405" t="str">
        <f>IF(BA70="","",IF(BA70="○","×",IF(BA70="×","○")))</f>
        <v>×</v>
      </c>
      <c r="AX73" s="407"/>
      <c r="AY73" s="408"/>
      <c r="AZ73" s="408"/>
      <c r="BA73" s="408"/>
      <c r="BB73" s="345" t="s">
        <v>180</v>
      </c>
      <c r="BC73" s="346"/>
      <c r="BD73" s="346"/>
      <c r="BE73" s="347"/>
      <c r="BF73" s="76"/>
      <c r="BG73" s="86"/>
      <c r="BH73" s="82"/>
      <c r="BI73" s="85"/>
      <c r="BJ73" s="84"/>
      <c r="BK73" s="81"/>
      <c r="BL73" s="87"/>
      <c r="BM73" s="82"/>
      <c r="BN73" s="81"/>
    </row>
    <row r="74" spans="2:66" ht="12" customHeight="1" thickBot="1">
      <c r="B74" s="442"/>
      <c r="C74" s="471"/>
      <c r="D74" s="452"/>
      <c r="E74" s="453"/>
      <c r="F74" s="453"/>
      <c r="G74" s="454"/>
      <c r="H74" s="216">
        <v>15</v>
      </c>
      <c r="I74" s="216">
        <v>12</v>
      </c>
      <c r="J74" s="237">
        <v>14</v>
      </c>
      <c r="K74" s="302"/>
      <c r="L74" s="215"/>
      <c r="M74" s="477"/>
      <c r="N74" s="477"/>
      <c r="O74" s="477"/>
      <c r="P74" s="477"/>
      <c r="Q74" s="477"/>
      <c r="R74" s="477"/>
      <c r="S74" s="477"/>
      <c r="T74" s="477"/>
      <c r="U74" s="477"/>
      <c r="V74" s="477"/>
      <c r="W74" s="285"/>
      <c r="X74" s="285"/>
      <c r="Y74" s="285"/>
      <c r="Z74" s="285"/>
      <c r="AA74" s="285"/>
      <c r="AB74" s="147" t="s">
        <v>149</v>
      </c>
      <c r="AC74" s="134" t="s">
        <v>48</v>
      </c>
      <c r="AD74" s="90">
        <f>IF(AZ59="","",AZ59)</f>
        <v>15</v>
      </c>
      <c r="AE74" s="88" t="str">
        <f t="shared" si="14"/>
        <v>-</v>
      </c>
      <c r="AF74" s="278">
        <f>IF(AX59="","",AX59)</f>
        <v>13</v>
      </c>
      <c r="AG74" s="414" t="str">
        <f>IF(AI62="","",AI62)</f>
        <v/>
      </c>
      <c r="AH74" s="89">
        <f>IF(AZ62="","",AZ62)</f>
        <v>15</v>
      </c>
      <c r="AI74" s="88" t="str">
        <f t="shared" si="15"/>
        <v>-</v>
      </c>
      <c r="AJ74" s="278">
        <f>IF(AX62="","",AX62)</f>
        <v>11</v>
      </c>
      <c r="AK74" s="406" t="str">
        <f>IF(AM68="","",AM68)</f>
        <v>-</v>
      </c>
      <c r="AL74" s="278">
        <f>IF(AZ65="","",AZ65)</f>
        <v>14</v>
      </c>
      <c r="AM74" s="88" t="str">
        <f t="shared" si="16"/>
        <v>-</v>
      </c>
      <c r="AN74" s="278">
        <f>IF(AX65="","",AX65)</f>
        <v>16</v>
      </c>
      <c r="AO74" s="406" t="str">
        <f>IF(AQ68="","",AQ68)</f>
        <v/>
      </c>
      <c r="AP74" s="89">
        <f>IF(AZ68="","",AZ68)</f>
        <v>11</v>
      </c>
      <c r="AQ74" s="88" t="str">
        <f t="shared" si="17"/>
        <v>-</v>
      </c>
      <c r="AR74" s="278">
        <f>IF(AX68="","",AX68)</f>
        <v>15</v>
      </c>
      <c r="AS74" s="406" t="str">
        <f>IF(AU68="","",AU68)</f>
        <v>-</v>
      </c>
      <c r="AT74" s="89">
        <f>IF(AZ71="","",AZ71)</f>
        <v>9</v>
      </c>
      <c r="AU74" s="88" t="str">
        <f>IF(AT74="","","-")</f>
        <v>-</v>
      </c>
      <c r="AV74" s="278">
        <f>IF(AX71="","",AX71)</f>
        <v>15</v>
      </c>
      <c r="AW74" s="406" t="str">
        <f>IF(AY68="","",AY68)</f>
        <v>-</v>
      </c>
      <c r="AX74" s="410"/>
      <c r="AY74" s="398"/>
      <c r="AZ74" s="398"/>
      <c r="BA74" s="398"/>
      <c r="BB74" s="348"/>
      <c r="BC74" s="349"/>
      <c r="BD74" s="349"/>
      <c r="BE74" s="350"/>
      <c r="BF74" s="76"/>
      <c r="BG74" s="86">
        <f>COUNTIF(AD73:BA75,"○")</f>
        <v>1</v>
      </c>
      <c r="BH74" s="82">
        <f>COUNTIF(AD73:BA75,"×")</f>
        <v>4</v>
      </c>
      <c r="BI74" s="85">
        <f>(IF((AD73&gt;AF73),1,0))+(IF((AD74&gt;AF74),1,0))+(IF((AD75&gt;AF75),1,0))+(IF((AH73&gt;AJ73),1,0))+(IF((AH74&gt;AJ74),1,0))+(IF((AH75&gt;AJ75),1,0))+(IF((AL73&gt;AN73),1,0))+(IF((AL74&gt;AN74),1,0))+(IF((AL75&gt;AN75),1,0))+(IF((AP73&gt;AR73),1,0))+(IF((AP74&gt;AR74),1,0))+(IF((AP75&gt;AR75),1,0))+(IF((AT73&gt;AV73),1,0))+(IF((AT74&gt;AV74),1,0))+(IF((AT75&gt;AV75),1,0))+(IF((AX73&gt;AZ73),1,0))+(IF((AX74&gt;AZ74),1,0))+(IF((AX75&gt;AZ75),1,0))</f>
        <v>4</v>
      </c>
      <c r="BJ74" s="84">
        <f>(IF((AD73&lt;AF73),1,0))+(IF((AD74&lt;AF74),1,0))+(IF((AD75&lt;AF75),1,0))+(IF((AH73&lt;AJ73),1,0))+(IF((AH74&lt;AJ74),1,0))+(IF((AH75&lt;AJ75),1,0))+(IF((AL73&lt;AN73),1,0))+(IF((AL74&lt;AN74),1,0))+(IF((AL75&lt;AN75),1,0))+(IF((AP73&lt;AR73),1,0))+(IF((AP74&lt;AR74),1,0))+(IF((AP75&lt;AR75),1,0))+(IF((AT73&lt;AV73),1,0))+(IF((AT74&lt;AV74),1,0))+(IF((AT75&lt;AV75),1,0))+(IF((AX73&lt;AZ73),1,0))+(IF((AX74&lt;AZ74),1,0))+(IF((AX75&lt;AZ75),1,0))</f>
        <v>8</v>
      </c>
      <c r="BK74" s="83">
        <f>BI74-BJ74</f>
        <v>-4</v>
      </c>
      <c r="BL74" s="87">
        <f>SUM(AD73:AD75,AH73:AH75,AL73:AL75,AP73:AP75,AT73:AT75,AX73:AX75)</f>
        <v>149</v>
      </c>
      <c r="BM74" s="82">
        <f>SUM(AF73:AF75,AJ73:AJ75,AN73:AN75,AR73:AR75,AV73:AV75,AZ73:AZ75)</f>
        <v>168</v>
      </c>
      <c r="BN74" s="81">
        <f>BL74-BM74</f>
        <v>-19</v>
      </c>
    </row>
    <row r="75" spans="2:66" ht="12" customHeight="1" thickBot="1">
      <c r="B75" s="212"/>
      <c r="C75" s="231"/>
      <c r="D75" s="162"/>
      <c r="E75" s="162"/>
      <c r="F75" s="162"/>
      <c r="G75" s="162"/>
      <c r="H75" s="216">
        <v>8</v>
      </c>
      <c r="I75" s="216">
        <v>15</v>
      </c>
      <c r="J75" s="307">
        <v>16</v>
      </c>
      <c r="K75" s="215"/>
      <c r="L75" s="215"/>
      <c r="M75" s="478" t="s">
        <v>92</v>
      </c>
      <c r="N75" s="479"/>
      <c r="O75" s="479"/>
      <c r="P75" s="479"/>
      <c r="Q75" s="479"/>
      <c r="R75" s="490" t="s">
        <v>90</v>
      </c>
      <c r="S75" s="490"/>
      <c r="T75" s="490"/>
      <c r="U75" s="490"/>
      <c r="V75" s="491"/>
      <c r="W75" s="228"/>
      <c r="X75" s="228"/>
      <c r="Y75" s="228"/>
      <c r="Z75" s="228"/>
      <c r="AA75" s="228"/>
      <c r="AB75" s="151"/>
      <c r="AC75" s="256"/>
      <c r="AD75" s="80">
        <f>IF(AZ60="","",AZ60)</f>
        <v>13</v>
      </c>
      <c r="AE75" s="78" t="str">
        <f t="shared" si="14"/>
        <v>-</v>
      </c>
      <c r="AF75" s="279">
        <f>IF(AX60="","",AX60)</f>
        <v>15</v>
      </c>
      <c r="AG75" s="415" t="str">
        <f>IF(AI63="","",AI63)</f>
        <v/>
      </c>
      <c r="AH75" s="79" t="str">
        <f>IF(AZ63="","",AZ63)</f>
        <v/>
      </c>
      <c r="AI75" s="78" t="str">
        <f t="shared" si="15"/>
        <v/>
      </c>
      <c r="AJ75" s="279" t="str">
        <f>IF(AX63="","",AX63)</f>
        <v/>
      </c>
      <c r="AK75" s="416" t="str">
        <f>IF(AM69="","",AM69)</f>
        <v/>
      </c>
      <c r="AL75" s="279">
        <f>IF(AZ66="","",AZ66)</f>
        <v>10</v>
      </c>
      <c r="AM75" s="78" t="str">
        <f t="shared" si="16"/>
        <v>-</v>
      </c>
      <c r="AN75" s="279">
        <f>IF(AX66="","",AX66)</f>
        <v>15</v>
      </c>
      <c r="AO75" s="416" t="str">
        <f>IF(AQ69="","",AQ69)</f>
        <v/>
      </c>
      <c r="AP75" s="79" t="str">
        <f>IF(AZ69="","",AZ69)</f>
        <v/>
      </c>
      <c r="AQ75" s="78" t="str">
        <f t="shared" si="17"/>
        <v/>
      </c>
      <c r="AR75" s="279" t="str">
        <f>IF(AX69="","",AX69)</f>
        <v/>
      </c>
      <c r="AS75" s="416" t="str">
        <f>IF(AU69="","",AU69)</f>
        <v/>
      </c>
      <c r="AT75" s="79" t="str">
        <f>IF(AZ72="","",AZ72)</f>
        <v/>
      </c>
      <c r="AU75" s="78" t="str">
        <f>IF(AT75="","","-")</f>
        <v/>
      </c>
      <c r="AV75" s="279" t="str">
        <f>IF(AX72="","",AX72)</f>
        <v/>
      </c>
      <c r="AW75" s="416" t="str">
        <f>IF(AY69="","",AY69)</f>
        <v/>
      </c>
      <c r="AX75" s="417"/>
      <c r="AY75" s="418"/>
      <c r="AZ75" s="418"/>
      <c r="BA75" s="418"/>
      <c r="BB75" s="25">
        <f>BG74</f>
        <v>1</v>
      </c>
      <c r="BC75" s="24" t="s">
        <v>44</v>
      </c>
      <c r="BD75" s="24">
        <f>BH74</f>
        <v>4</v>
      </c>
      <c r="BE75" s="23" t="s">
        <v>45</v>
      </c>
      <c r="BF75" s="76"/>
      <c r="BG75" s="75"/>
      <c r="BH75" s="72"/>
      <c r="BI75" s="74"/>
      <c r="BJ75" s="73"/>
      <c r="BK75" s="71"/>
      <c r="BL75" s="77"/>
      <c r="BM75" s="72"/>
      <c r="BN75" s="71"/>
    </row>
    <row r="76" spans="2:66" ht="12" customHeight="1" thickBot="1">
      <c r="B76" s="441" t="str">
        <f>AB82</f>
        <v>加藤直樹</v>
      </c>
      <c r="C76" s="470" t="str">
        <f>AC82</f>
        <v>三島高校</v>
      </c>
      <c r="D76" s="446" t="s">
        <v>14</v>
      </c>
      <c r="E76" s="447"/>
      <c r="F76" s="447"/>
      <c r="G76" s="448"/>
      <c r="H76" s="215"/>
      <c r="I76" s="215"/>
      <c r="J76" s="306"/>
      <c r="K76" s="215"/>
      <c r="L76" s="215"/>
      <c r="M76" s="480"/>
      <c r="N76" s="481"/>
      <c r="O76" s="481"/>
      <c r="P76" s="481"/>
      <c r="Q76" s="481"/>
      <c r="R76" s="492"/>
      <c r="S76" s="492"/>
      <c r="T76" s="492"/>
      <c r="U76" s="492"/>
      <c r="V76" s="493"/>
      <c r="W76" s="228"/>
      <c r="X76" s="228"/>
      <c r="Y76" s="228"/>
      <c r="Z76" s="228"/>
      <c r="AA76" s="228"/>
      <c r="AY76" s="124"/>
      <c r="AZ76" s="124"/>
      <c r="BA76" s="124"/>
    </row>
    <row r="77" spans="2:66" ht="12" customHeight="1" thickBot="1">
      <c r="B77" s="442"/>
      <c r="C77" s="471"/>
      <c r="D77" s="449"/>
      <c r="E77" s="450"/>
      <c r="F77" s="450"/>
      <c r="G77" s="451"/>
      <c r="H77" s="309"/>
      <c r="I77" s="310"/>
      <c r="J77" s="311"/>
      <c r="K77" s="215"/>
      <c r="L77" s="215"/>
      <c r="M77" s="478" t="s">
        <v>128</v>
      </c>
      <c r="N77" s="479"/>
      <c r="O77" s="479"/>
      <c r="P77" s="479"/>
      <c r="Q77" s="479"/>
      <c r="R77" s="490" t="s">
        <v>17</v>
      </c>
      <c r="S77" s="490"/>
      <c r="T77" s="490"/>
      <c r="U77" s="490"/>
      <c r="V77" s="491"/>
      <c r="W77" s="228"/>
      <c r="X77" s="228"/>
      <c r="Y77" s="228"/>
      <c r="Z77" s="228"/>
      <c r="AA77" s="228"/>
      <c r="AB77" s="473" t="s">
        <v>121</v>
      </c>
      <c r="AC77" s="474"/>
      <c r="AD77" s="368" t="str">
        <f>AB79</f>
        <v>続木正</v>
      </c>
      <c r="AE77" s="369"/>
      <c r="AF77" s="369"/>
      <c r="AG77" s="370"/>
      <c r="AH77" s="371" t="str">
        <f>AB82</f>
        <v>加藤直樹</v>
      </c>
      <c r="AI77" s="369"/>
      <c r="AJ77" s="369"/>
      <c r="AK77" s="370"/>
      <c r="AL77" s="371" t="str">
        <f>AB85</f>
        <v>森實真也</v>
      </c>
      <c r="AM77" s="369"/>
      <c r="AN77" s="369"/>
      <c r="AO77" s="370"/>
      <c r="AP77" s="371" t="str">
        <f>AB88</f>
        <v>渡邊寛幸</v>
      </c>
      <c r="AQ77" s="369"/>
      <c r="AR77" s="369"/>
      <c r="AS77" s="370"/>
      <c r="AT77" s="371" t="str">
        <f>AB91</f>
        <v>薦田あかね</v>
      </c>
      <c r="AU77" s="369"/>
      <c r="AV77" s="369"/>
      <c r="AW77" s="370"/>
      <c r="AX77" s="375" t="s">
        <v>1</v>
      </c>
      <c r="AY77" s="376"/>
      <c r="AZ77" s="376"/>
      <c r="BA77" s="377"/>
      <c r="BB77" s="280"/>
      <c r="BC77" s="378" t="s">
        <v>3</v>
      </c>
      <c r="BD77" s="379"/>
      <c r="BE77" s="380" t="s">
        <v>4</v>
      </c>
      <c r="BF77" s="381"/>
      <c r="BG77" s="382"/>
      <c r="BH77" s="387" t="s">
        <v>5</v>
      </c>
      <c r="BI77" s="388"/>
      <c r="BJ77" s="389"/>
    </row>
    <row r="78" spans="2:66" ht="12" customHeight="1" thickTop="1" thickBot="1">
      <c r="B78" s="441" t="str">
        <f>AB83</f>
        <v>鈴木凱</v>
      </c>
      <c r="C78" s="470" t="str">
        <f>AC83</f>
        <v>土居高校</v>
      </c>
      <c r="D78" s="449"/>
      <c r="E78" s="450"/>
      <c r="F78" s="450"/>
      <c r="G78" s="451"/>
      <c r="H78" s="215"/>
      <c r="I78" s="215"/>
      <c r="J78" s="215"/>
      <c r="K78" s="215"/>
      <c r="L78" s="215"/>
      <c r="M78" s="480"/>
      <c r="N78" s="481"/>
      <c r="O78" s="481"/>
      <c r="P78" s="481"/>
      <c r="Q78" s="481"/>
      <c r="R78" s="492"/>
      <c r="S78" s="492"/>
      <c r="T78" s="492"/>
      <c r="U78" s="492"/>
      <c r="V78" s="493"/>
      <c r="W78" s="228"/>
      <c r="X78" s="228"/>
      <c r="Y78" s="228"/>
      <c r="Z78" s="228"/>
      <c r="AA78" s="228"/>
      <c r="AB78" s="475"/>
      <c r="AC78" s="476"/>
      <c r="AD78" s="383" t="str">
        <f>AB80</f>
        <v>谷広子</v>
      </c>
      <c r="AE78" s="384"/>
      <c r="AF78" s="384"/>
      <c r="AG78" s="385"/>
      <c r="AH78" s="386" t="str">
        <f>AB83</f>
        <v>鈴木凱</v>
      </c>
      <c r="AI78" s="384"/>
      <c r="AJ78" s="384"/>
      <c r="AK78" s="385"/>
      <c r="AL78" s="386" t="str">
        <f>AB86</f>
        <v>大西政義</v>
      </c>
      <c r="AM78" s="384"/>
      <c r="AN78" s="384"/>
      <c r="AO78" s="385"/>
      <c r="AP78" s="386" t="str">
        <f>AB89</f>
        <v>小西祐介</v>
      </c>
      <c r="AQ78" s="384"/>
      <c r="AR78" s="384"/>
      <c r="AS78" s="385"/>
      <c r="AT78" s="386" t="str">
        <f>AB92</f>
        <v>石川紫</v>
      </c>
      <c r="AU78" s="384"/>
      <c r="AV78" s="384"/>
      <c r="AW78" s="385"/>
      <c r="AX78" s="390" t="s">
        <v>2</v>
      </c>
      <c r="AY78" s="391"/>
      <c r="AZ78" s="391"/>
      <c r="BA78" s="392"/>
      <c r="BB78" s="280"/>
      <c r="BC78" s="281" t="s">
        <v>6</v>
      </c>
      <c r="BD78" s="282" t="s">
        <v>7</v>
      </c>
      <c r="BE78" s="281" t="s">
        <v>46</v>
      </c>
      <c r="BF78" s="282" t="s">
        <v>8</v>
      </c>
      <c r="BG78" s="283" t="s">
        <v>9</v>
      </c>
      <c r="BH78" s="282" t="s">
        <v>46</v>
      </c>
      <c r="BI78" s="282" t="s">
        <v>8</v>
      </c>
      <c r="BJ78" s="283" t="s">
        <v>9</v>
      </c>
    </row>
    <row r="79" spans="2:66" ht="12" customHeight="1">
      <c r="B79" s="442"/>
      <c r="C79" s="471"/>
      <c r="D79" s="452"/>
      <c r="E79" s="453"/>
      <c r="F79" s="453"/>
      <c r="G79" s="454"/>
      <c r="H79" s="215"/>
      <c r="I79" s="215"/>
      <c r="J79" s="215"/>
      <c r="K79" s="215"/>
      <c r="L79" s="215"/>
      <c r="M79" s="230"/>
      <c r="N79" s="230"/>
      <c r="O79" s="230"/>
      <c r="P79" s="230"/>
      <c r="Q79" s="230"/>
      <c r="R79" s="229"/>
      <c r="S79" s="229"/>
      <c r="T79" s="229"/>
      <c r="U79" s="229"/>
      <c r="V79" s="229"/>
      <c r="W79" s="228"/>
      <c r="X79" s="228"/>
      <c r="Y79" s="228"/>
      <c r="Z79" s="228"/>
      <c r="AA79" s="228"/>
      <c r="AB79" s="273" t="s">
        <v>127</v>
      </c>
      <c r="AC79" s="257" t="s">
        <v>58</v>
      </c>
      <c r="AD79" s="394"/>
      <c r="AE79" s="395"/>
      <c r="AF79" s="395"/>
      <c r="AG79" s="396"/>
      <c r="AH79" s="51">
        <v>4</v>
      </c>
      <c r="AI79" s="88" t="str">
        <f>IF(AH79="","","-")</f>
        <v>-</v>
      </c>
      <c r="AJ79" s="95">
        <v>15</v>
      </c>
      <c r="AK79" s="361" t="str">
        <f>IF(AH79&lt;&gt;"",IF(AH79&gt;AJ79,IF(AH80&gt;AJ80,"○",IF(AH81&gt;AJ81,"○","×")),IF(AH80&gt;AJ80,IF(AH81&gt;AJ81,"○","×"),"×")),"")</f>
        <v>×</v>
      </c>
      <c r="AL79" s="51">
        <v>10</v>
      </c>
      <c r="AM79" s="110" t="str">
        <f t="shared" ref="AM79:AM84" si="18">IF(AL79="","","-")</f>
        <v>-</v>
      </c>
      <c r="AN79" s="109">
        <v>15</v>
      </c>
      <c r="AO79" s="361" t="str">
        <f>IF(AL79&lt;&gt;"",IF(AL79&gt;AN79,IF(AL80&gt;AN80,"○",IF(AL81&gt;AN81,"○","×")),IF(AL80&gt;AN80,IF(AL81&gt;AN81,"○","×"),"×")),"")</f>
        <v>×</v>
      </c>
      <c r="AP79" s="51">
        <v>15</v>
      </c>
      <c r="AQ79" s="110" t="str">
        <f t="shared" ref="AQ79:AQ87" si="19">IF(AP79="","","-")</f>
        <v>-</v>
      </c>
      <c r="AR79" s="109">
        <v>5</v>
      </c>
      <c r="AS79" s="361" t="str">
        <f>IF(AP79&lt;&gt;"",IF(AP79&gt;AR79,IF(AP80&gt;AR80,"○",IF(AP81&gt;AR81,"○","×")),IF(AP80&gt;AR80,IF(AP81&gt;AR81,"○","×"),"×")),"")</f>
        <v>○</v>
      </c>
      <c r="AT79" s="51">
        <v>15</v>
      </c>
      <c r="AU79" s="110" t="str">
        <f t="shared" ref="AU79:AU90" si="20">IF(AT79="","","-")</f>
        <v>-</v>
      </c>
      <c r="AV79" s="109">
        <v>11</v>
      </c>
      <c r="AW79" s="367" t="str">
        <f>IF(AT79&lt;&gt;"",IF(AT79&gt;AV79,IF(AT80&gt;AV80,"○",IF(AT81&gt;AV81,"○","×")),IF(AT80&gt;AV80,IF(AT81&gt;AV81,"○","×"),"×")),"")</f>
        <v>○</v>
      </c>
      <c r="AX79" s="420" t="s">
        <v>185</v>
      </c>
      <c r="AY79" s="421"/>
      <c r="AZ79" s="421"/>
      <c r="BA79" s="422"/>
      <c r="BB79" s="111"/>
      <c r="BC79" s="86"/>
      <c r="BD79" s="82"/>
      <c r="BE79" s="85"/>
      <c r="BF79" s="84"/>
      <c r="BG79" s="81"/>
      <c r="BH79" s="82"/>
      <c r="BI79" s="82"/>
      <c r="BJ79" s="81"/>
    </row>
    <row r="80" spans="2:66" ht="12" customHeight="1">
      <c r="B80" s="125"/>
      <c r="C80" s="140"/>
      <c r="D80" s="125"/>
      <c r="E80" s="125"/>
      <c r="F80" s="125"/>
      <c r="G80" s="125"/>
      <c r="H80" s="125"/>
      <c r="I80" s="125"/>
      <c r="J80" s="125"/>
      <c r="K80" s="125"/>
      <c r="L80" s="125"/>
      <c r="M80" s="126"/>
      <c r="N80" s="126"/>
      <c r="O80" s="126"/>
      <c r="P80" s="126"/>
      <c r="Q80" s="126"/>
      <c r="R80" s="126"/>
      <c r="S80" s="126"/>
      <c r="T80" s="126"/>
      <c r="U80" s="127"/>
      <c r="V80" s="127"/>
      <c r="W80" s="127"/>
      <c r="X80" s="127"/>
      <c r="Y80" s="127"/>
      <c r="Z80" s="127"/>
      <c r="AA80" s="127"/>
      <c r="AB80" s="147" t="s">
        <v>87</v>
      </c>
      <c r="AC80" s="254" t="s">
        <v>58</v>
      </c>
      <c r="AD80" s="397"/>
      <c r="AE80" s="398"/>
      <c r="AF80" s="398"/>
      <c r="AG80" s="399"/>
      <c r="AH80" s="51">
        <v>12</v>
      </c>
      <c r="AI80" s="88" t="str">
        <f>IF(AH80="","","-")</f>
        <v>-</v>
      </c>
      <c r="AJ80" s="108">
        <v>15</v>
      </c>
      <c r="AK80" s="357"/>
      <c r="AL80" s="51">
        <v>9</v>
      </c>
      <c r="AM80" s="88" t="str">
        <f t="shared" si="18"/>
        <v>-</v>
      </c>
      <c r="AN80" s="95">
        <v>15</v>
      </c>
      <c r="AO80" s="357"/>
      <c r="AP80" s="51">
        <v>15</v>
      </c>
      <c r="AQ80" s="88" t="str">
        <f t="shared" si="19"/>
        <v>-</v>
      </c>
      <c r="AR80" s="95">
        <v>13</v>
      </c>
      <c r="AS80" s="357"/>
      <c r="AT80" s="51">
        <v>14</v>
      </c>
      <c r="AU80" s="88" t="str">
        <f t="shared" si="20"/>
        <v>-</v>
      </c>
      <c r="AV80" s="95">
        <v>16</v>
      </c>
      <c r="AW80" s="343"/>
      <c r="AX80" s="348"/>
      <c r="AY80" s="349"/>
      <c r="AZ80" s="349"/>
      <c r="BA80" s="350"/>
      <c r="BB80" s="111"/>
      <c r="BC80" s="86">
        <f>COUNTIF(AD79:AW81,"○")</f>
        <v>2</v>
      </c>
      <c r="BD80" s="82">
        <f>COUNTIF(AD79:AW81,"×")</f>
        <v>2</v>
      </c>
      <c r="BE80" s="85">
        <f>(IF((AD79&gt;AF79),1,0))+(IF((AD80&gt;AF80),1,0))+(IF((AD81&gt;AF81),1,0))+(IF((AH79&gt;AJ79),1,0))+(IF((AH80&gt;AJ80),1,0))+(IF((AH81&gt;AJ81),1,0))+(IF((AL79&gt;AN79),1,0))+(IF((AL80&gt;AN80),1,0))+(IF((AL81&gt;AN81),1,0))+(IF((AP79&gt;AR79),1,0))+(IF((AP80&gt;AR80),1,0))+(IF((AP81&gt;AR81),1,0))+(IF((AT79&gt;AV79),1,0))+(IF((AT80&gt;AV80),1,0))+(IF((AT81&gt;AV81),1,0))</f>
        <v>4</v>
      </c>
      <c r="BF80" s="84">
        <f>(IF((AD79&lt;AF79),1,0))+(IF((AD80&lt;AF80),1,0))+(IF((AD81&lt;AF81),1,0))+(IF((AH79&lt;AJ79),1,0))+(IF((AH80&lt;AJ80),1,0))+(IF((AH81&lt;AJ81),1,0))+(IF((AL79&lt;AN79),1,0))+(IF((AL80&lt;AN80),1,0))+(IF((AL81&lt;AN81),1,0))+(IF((AP79&lt;AR79),1,0))+(IF((AP80&lt;AR80),1,0))+(IF((AP81&lt;AR81),1,0))+(IF((AT79&lt;AV79),1,0))+(IF((AT80&lt;AV80),1,0))+(IF((AT81&lt;AV81),1,0))</f>
        <v>5</v>
      </c>
      <c r="BG80" s="83">
        <f>BE80-BF80</f>
        <v>-1</v>
      </c>
      <c r="BH80" s="82">
        <f>SUM(AD79:AD81,AH79:AH81,AL79:AL81,AP79:AP81,AT79:AT81)</f>
        <v>109</v>
      </c>
      <c r="BI80" s="82">
        <f>SUM(AF79:AF81,AJ79:AJ81,AN79:AN81,AR79:AR81,AV79:AV81)</f>
        <v>112</v>
      </c>
      <c r="BJ80" s="81">
        <f>BH80-BI80</f>
        <v>-3</v>
      </c>
    </row>
    <row r="81" spans="2:62" ht="12" customHeight="1">
      <c r="B81" s="125"/>
      <c r="C81" s="140"/>
      <c r="D81" s="125"/>
      <c r="E81" s="125"/>
      <c r="F81" s="125"/>
      <c r="G81" s="125"/>
      <c r="H81" s="125"/>
      <c r="I81" s="125"/>
      <c r="J81" s="125"/>
      <c r="K81" s="125"/>
      <c r="L81" s="125"/>
      <c r="M81" s="126"/>
      <c r="N81" s="126"/>
      <c r="O81" s="126"/>
      <c r="P81" s="126"/>
      <c r="Q81" s="126"/>
      <c r="R81" s="126"/>
      <c r="S81" s="126"/>
      <c r="T81" s="126"/>
      <c r="U81" s="127"/>
      <c r="V81" s="127"/>
      <c r="W81" s="127"/>
      <c r="X81" s="127"/>
      <c r="Y81" s="127"/>
      <c r="Z81" s="127"/>
      <c r="AA81" s="127"/>
      <c r="AB81" s="143"/>
      <c r="AC81" s="255"/>
      <c r="AD81" s="400"/>
      <c r="AE81" s="401"/>
      <c r="AF81" s="401"/>
      <c r="AG81" s="402"/>
      <c r="AH81" s="60"/>
      <c r="AI81" s="88" t="str">
        <f>IF(AH81="","","-")</f>
        <v/>
      </c>
      <c r="AJ81" s="104"/>
      <c r="AK81" s="358"/>
      <c r="AL81" s="60"/>
      <c r="AM81" s="105" t="str">
        <f t="shared" si="18"/>
        <v/>
      </c>
      <c r="AN81" s="104"/>
      <c r="AO81" s="357"/>
      <c r="AP81" s="51"/>
      <c r="AQ81" s="88" t="str">
        <f t="shared" si="19"/>
        <v/>
      </c>
      <c r="AR81" s="95"/>
      <c r="AS81" s="357"/>
      <c r="AT81" s="51">
        <v>15</v>
      </c>
      <c r="AU81" s="88" t="str">
        <f t="shared" si="20"/>
        <v>-</v>
      </c>
      <c r="AV81" s="95">
        <v>7</v>
      </c>
      <c r="AW81" s="343"/>
      <c r="AX81" s="49">
        <f>BC80</f>
        <v>2</v>
      </c>
      <c r="AY81" s="48" t="s">
        <v>10</v>
      </c>
      <c r="AZ81" s="48">
        <f>BD80</f>
        <v>2</v>
      </c>
      <c r="BA81" s="47" t="s">
        <v>7</v>
      </c>
      <c r="BB81" s="111"/>
      <c r="BC81" s="86"/>
      <c r="BD81" s="82"/>
      <c r="BE81" s="85"/>
      <c r="BF81" s="84"/>
      <c r="BG81" s="81"/>
      <c r="BH81" s="82"/>
      <c r="BI81" s="82"/>
      <c r="BJ81" s="81"/>
    </row>
    <row r="82" spans="2:62" ht="12" customHeight="1">
      <c r="B82" s="262"/>
      <c r="C82" s="262"/>
      <c r="D82" s="262"/>
      <c r="E82" s="262"/>
      <c r="F82" s="262"/>
      <c r="G82" s="262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1" t="s">
        <v>92</v>
      </c>
      <c r="AC82" s="148" t="s">
        <v>90</v>
      </c>
      <c r="AD82" s="90">
        <f>IF(AJ79="","",AJ79)</f>
        <v>15</v>
      </c>
      <c r="AE82" s="88" t="str">
        <f t="shared" ref="AE82:AE93" si="21">IF(AD82="","","-")</f>
        <v>-</v>
      </c>
      <c r="AF82" s="278">
        <f>IF(AH79="","",AH79)</f>
        <v>4</v>
      </c>
      <c r="AG82" s="405" t="str">
        <f>IF(AK79="","",IF(AK79="○","×",IF(AK79="×","○")))</f>
        <v>○</v>
      </c>
      <c r="AH82" s="407"/>
      <c r="AI82" s="408"/>
      <c r="AJ82" s="408"/>
      <c r="AK82" s="409"/>
      <c r="AL82" s="51">
        <v>15</v>
      </c>
      <c r="AM82" s="88" t="str">
        <f t="shared" si="18"/>
        <v>-</v>
      </c>
      <c r="AN82" s="95">
        <v>9</v>
      </c>
      <c r="AO82" s="356" t="str">
        <f>IF(AL82&lt;&gt;"",IF(AL82&gt;AN82,IF(AL83&gt;AN83,"○",IF(AL84&gt;AN84,"○","×")),IF(AL83&gt;AN83,IF(AL84&gt;AN84,"○","×"),"×")),"")</f>
        <v>○</v>
      </c>
      <c r="AP82" s="56">
        <v>15</v>
      </c>
      <c r="AQ82" s="91" t="str">
        <f t="shared" si="19"/>
        <v>-</v>
      </c>
      <c r="AR82" s="96">
        <v>5</v>
      </c>
      <c r="AS82" s="356" t="str">
        <f>IF(AP82&lt;&gt;"",IF(AP82&gt;AR82,IF(AP83&gt;AR83,"○",IF(AP84&gt;AR84,"○","×")),IF(AP83&gt;AR83,IF(AP84&gt;AR84,"○","×"),"×")),"")</f>
        <v>○</v>
      </c>
      <c r="AT82" s="56">
        <v>15</v>
      </c>
      <c r="AU82" s="91" t="str">
        <f t="shared" si="20"/>
        <v>-</v>
      </c>
      <c r="AV82" s="96">
        <v>9</v>
      </c>
      <c r="AW82" s="359" t="str">
        <f>IF(AT82&lt;&gt;"",IF(AT82&gt;AV82,IF(AT83&gt;AV83,"○",IF(AT84&gt;AV84,"○","×")),IF(AT83&gt;AV83,IF(AT84&gt;AV84,"○","×"),"×")),"")</f>
        <v>○</v>
      </c>
      <c r="AX82" s="345" t="s">
        <v>179</v>
      </c>
      <c r="AY82" s="346"/>
      <c r="AZ82" s="346"/>
      <c r="BA82" s="347"/>
      <c r="BB82" s="111"/>
      <c r="BC82" s="101"/>
      <c r="BD82" s="98"/>
      <c r="BE82" s="100"/>
      <c r="BF82" s="99"/>
      <c r="BG82" s="97"/>
      <c r="BH82" s="98"/>
      <c r="BI82" s="98"/>
      <c r="BJ82" s="97"/>
    </row>
    <row r="83" spans="2:62" ht="12" customHeight="1">
      <c r="B83" s="262"/>
      <c r="C83" s="262"/>
      <c r="D83" s="262"/>
      <c r="E83" s="262"/>
      <c r="F83" s="262"/>
      <c r="G83" s="262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47" t="s">
        <v>128</v>
      </c>
      <c r="AC83" s="149" t="s">
        <v>17</v>
      </c>
      <c r="AD83" s="90">
        <f>IF(AJ80="","",AJ80)</f>
        <v>15</v>
      </c>
      <c r="AE83" s="88" t="str">
        <f t="shared" si="21"/>
        <v>-</v>
      </c>
      <c r="AF83" s="278">
        <f>IF(AH80="","",AH80)</f>
        <v>12</v>
      </c>
      <c r="AG83" s="406" t="str">
        <f>IF(AI80="","",AI80)</f>
        <v>-</v>
      </c>
      <c r="AH83" s="410"/>
      <c r="AI83" s="398"/>
      <c r="AJ83" s="398"/>
      <c r="AK83" s="399"/>
      <c r="AL83" s="51">
        <v>13</v>
      </c>
      <c r="AM83" s="88" t="str">
        <f t="shared" si="18"/>
        <v>-</v>
      </c>
      <c r="AN83" s="95">
        <v>15</v>
      </c>
      <c r="AO83" s="357"/>
      <c r="AP83" s="51">
        <v>19</v>
      </c>
      <c r="AQ83" s="88" t="str">
        <f t="shared" si="19"/>
        <v>-</v>
      </c>
      <c r="AR83" s="95">
        <v>17</v>
      </c>
      <c r="AS83" s="357"/>
      <c r="AT83" s="51">
        <v>15</v>
      </c>
      <c r="AU83" s="88" t="str">
        <f t="shared" si="20"/>
        <v>-</v>
      </c>
      <c r="AV83" s="95">
        <v>5</v>
      </c>
      <c r="AW83" s="343"/>
      <c r="AX83" s="348"/>
      <c r="AY83" s="349"/>
      <c r="AZ83" s="349"/>
      <c r="BA83" s="350"/>
      <c r="BB83" s="111"/>
      <c r="BC83" s="86">
        <f>COUNTIF(AD82:AW84,"○")</f>
        <v>4</v>
      </c>
      <c r="BD83" s="82">
        <f>COUNTIF(AD82:AW84,"×")</f>
        <v>0</v>
      </c>
      <c r="BE83" s="85">
        <f>(IF((AD82&gt;AF82),1,0))+(IF((AD83&gt;AF83),1,0))+(IF((AD84&gt;AF84),1,0))+(IF((AH82&gt;AJ82),1,0))+(IF((AH83&gt;AJ83),1,0))+(IF((AH84&gt;AJ84),1,0))+(IF((AL82&gt;AN82),1,0))+(IF((AL83&gt;AN83),1,0))+(IF((AL84&gt;AN84),1,0))+(IF((AP82&gt;AR82),1,0))+(IF((AP83&gt;AR83),1,0))+(IF((AP84&gt;AR84),1,0))+(IF((AT82&gt;AV82),1,0))+(IF((AT83&gt;AV83),1,0))+(IF((AT84&gt;AV84),1,0))</f>
        <v>8</v>
      </c>
      <c r="BF83" s="84">
        <f>(IF((AD82&lt;AF82),1,0))+(IF((AD83&lt;AF83),1,0))+(IF((AD84&lt;AF84),1,0))+(IF((AH82&lt;AJ82),1,0))+(IF((AH83&lt;AJ83),1,0))+(IF((AH84&lt;AJ84),1,0))+(IF((AL82&lt;AN82),1,0))+(IF((AL83&lt;AN83),1,0))+(IF((AL84&lt;AN84),1,0))+(IF((AP82&lt;AR82),1,0))+(IF((AP83&lt;AR83),1,0))+(IF((AP84&lt;AR84),1,0))+(IF((AT82&lt;AV82),1,0))+(IF((AT83&lt;AV83),1,0))+(IF((AT84&lt;AV84),1,0))</f>
        <v>1</v>
      </c>
      <c r="BG83" s="83">
        <f>BE83-BF83</f>
        <v>7</v>
      </c>
      <c r="BH83" s="82">
        <f>SUM(AD82:AD84,AH82:AH84,AL82:AL84,AP82:AP84,AT82:AT84)</f>
        <v>137</v>
      </c>
      <c r="BI83" s="82">
        <f>SUM(AF82:AF84,AJ82:AJ84,AN82:AN84,AR82:AR84,AV82:AV84)</f>
        <v>85</v>
      </c>
      <c r="BJ83" s="81">
        <f>BH83-BI83</f>
        <v>52</v>
      </c>
    </row>
    <row r="84" spans="2:62" ht="12" customHeight="1">
      <c r="B84" s="262"/>
      <c r="C84" s="262"/>
      <c r="D84" s="262"/>
      <c r="E84" s="262"/>
      <c r="F84" s="262"/>
      <c r="G84" s="262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43"/>
      <c r="AC84" s="255"/>
      <c r="AD84" s="107" t="str">
        <f>IF(AJ81="","",AJ81)</f>
        <v/>
      </c>
      <c r="AE84" s="88" t="str">
        <f t="shared" si="21"/>
        <v/>
      </c>
      <c r="AF84" s="106" t="str">
        <f>IF(AH81="","",AH81)</f>
        <v/>
      </c>
      <c r="AG84" s="411" t="str">
        <f>IF(AI81="","",AI81)</f>
        <v/>
      </c>
      <c r="AH84" s="412"/>
      <c r="AI84" s="401"/>
      <c r="AJ84" s="401"/>
      <c r="AK84" s="402"/>
      <c r="AL84" s="60">
        <v>15</v>
      </c>
      <c r="AM84" s="88" t="str">
        <f t="shared" si="18"/>
        <v>-</v>
      </c>
      <c r="AN84" s="104">
        <v>9</v>
      </c>
      <c r="AO84" s="358"/>
      <c r="AP84" s="60"/>
      <c r="AQ84" s="105" t="str">
        <f t="shared" si="19"/>
        <v/>
      </c>
      <c r="AR84" s="104"/>
      <c r="AS84" s="358"/>
      <c r="AT84" s="60"/>
      <c r="AU84" s="105" t="str">
        <f t="shared" si="20"/>
        <v/>
      </c>
      <c r="AV84" s="104"/>
      <c r="AW84" s="343"/>
      <c r="AX84" s="49">
        <f>BC83</f>
        <v>4</v>
      </c>
      <c r="AY84" s="48" t="s">
        <v>10</v>
      </c>
      <c r="AZ84" s="48">
        <f>BD83</f>
        <v>0</v>
      </c>
      <c r="BA84" s="47" t="s">
        <v>7</v>
      </c>
      <c r="BB84" s="111"/>
      <c r="BC84" s="75"/>
      <c r="BD84" s="72"/>
      <c r="BE84" s="74"/>
      <c r="BF84" s="73"/>
      <c r="BG84" s="71"/>
      <c r="BH84" s="72"/>
      <c r="BI84" s="72"/>
      <c r="BJ84" s="71"/>
    </row>
    <row r="85" spans="2:62" ht="12" customHeight="1">
      <c r="B85" s="262"/>
      <c r="C85" s="262"/>
      <c r="D85" s="262"/>
      <c r="E85" s="262"/>
      <c r="F85" s="262"/>
      <c r="G85" s="262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1" t="s">
        <v>131</v>
      </c>
      <c r="AC85" s="166" t="s">
        <v>104</v>
      </c>
      <c r="AD85" s="90">
        <f>IF(AN79="","",AN79)</f>
        <v>15</v>
      </c>
      <c r="AE85" s="91" t="str">
        <f t="shared" si="21"/>
        <v>-</v>
      </c>
      <c r="AF85" s="278">
        <f>IF(AL79="","",AL79)</f>
        <v>10</v>
      </c>
      <c r="AG85" s="405" t="str">
        <f>IF(AO79="","",IF(AO79="○","×",IF(AO79="×","○")))</f>
        <v>○</v>
      </c>
      <c r="AH85" s="89">
        <f>IF(AN82="","",AN82)</f>
        <v>9</v>
      </c>
      <c r="AI85" s="88" t="str">
        <f t="shared" ref="AI85:AI93" si="22">IF(AH85="","","-")</f>
        <v>-</v>
      </c>
      <c r="AJ85" s="278">
        <f>IF(AL82="","",AL82)</f>
        <v>15</v>
      </c>
      <c r="AK85" s="405" t="str">
        <f>IF(AO82="","",IF(AO82="○","×",IF(AO82="×","○")))</f>
        <v>×</v>
      </c>
      <c r="AL85" s="407"/>
      <c r="AM85" s="408"/>
      <c r="AN85" s="408"/>
      <c r="AO85" s="409"/>
      <c r="AP85" s="51">
        <v>15</v>
      </c>
      <c r="AQ85" s="88" t="str">
        <f t="shared" si="19"/>
        <v>-</v>
      </c>
      <c r="AR85" s="95">
        <v>9</v>
      </c>
      <c r="AS85" s="357" t="str">
        <f>IF(AP85&lt;&gt;"",IF(AP85&gt;AR85,IF(AP86&gt;AR86,"○",IF(AP87&gt;AR87,"○","×")),IF(AP86&gt;AR86,IF(AP87&gt;AR87,"○","×"),"×")),"")</f>
        <v>○</v>
      </c>
      <c r="AT85" s="51">
        <v>15</v>
      </c>
      <c r="AU85" s="88" t="str">
        <f t="shared" si="20"/>
        <v>-</v>
      </c>
      <c r="AV85" s="95">
        <v>9</v>
      </c>
      <c r="AW85" s="359" t="str">
        <f>IF(AT85&lt;&gt;"",IF(AT85&gt;AV85,IF(AT86&gt;AV86,"○",IF(AT87&gt;AV87,"○","×")),IF(AT86&gt;AV86,IF(AT87&gt;AV87,"○","×"),"×")),"")</f>
        <v>×</v>
      </c>
      <c r="AX85" s="345" t="s">
        <v>183</v>
      </c>
      <c r="AY85" s="346"/>
      <c r="AZ85" s="346"/>
      <c r="BA85" s="347"/>
      <c r="BB85" s="111"/>
      <c r="BC85" s="86"/>
      <c r="BD85" s="82"/>
      <c r="BE85" s="85"/>
      <c r="BF85" s="84"/>
      <c r="BG85" s="81"/>
      <c r="BH85" s="82"/>
      <c r="BI85" s="82"/>
      <c r="BJ85" s="81"/>
    </row>
    <row r="86" spans="2:62" ht="12" customHeight="1">
      <c r="B86" s="262"/>
      <c r="C86" s="262"/>
      <c r="D86" s="262"/>
      <c r="E86" s="262"/>
      <c r="F86" s="262"/>
      <c r="G86" s="262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47" t="s">
        <v>77</v>
      </c>
      <c r="AC86" s="167" t="s">
        <v>132</v>
      </c>
      <c r="AD86" s="90">
        <f>IF(AN80="","",AN80)</f>
        <v>15</v>
      </c>
      <c r="AE86" s="88" t="str">
        <f t="shared" si="21"/>
        <v>-</v>
      </c>
      <c r="AF86" s="278">
        <f>IF(AL80="","",AL80)</f>
        <v>9</v>
      </c>
      <c r="AG86" s="406" t="str">
        <f>IF(AI83="","",AI83)</f>
        <v/>
      </c>
      <c r="AH86" s="89">
        <f>IF(AN83="","",AN83)</f>
        <v>15</v>
      </c>
      <c r="AI86" s="88" t="str">
        <f t="shared" si="22"/>
        <v>-</v>
      </c>
      <c r="AJ86" s="278">
        <f>IF(AL83="","",AL83)</f>
        <v>13</v>
      </c>
      <c r="AK86" s="406" t="str">
        <f>IF(AM83="","",AM83)</f>
        <v>-</v>
      </c>
      <c r="AL86" s="410"/>
      <c r="AM86" s="398"/>
      <c r="AN86" s="398"/>
      <c r="AO86" s="399"/>
      <c r="AP86" s="51">
        <v>15</v>
      </c>
      <c r="AQ86" s="88" t="str">
        <f t="shared" si="19"/>
        <v>-</v>
      </c>
      <c r="AR86" s="95">
        <v>9</v>
      </c>
      <c r="AS86" s="357"/>
      <c r="AT86" s="51">
        <v>13</v>
      </c>
      <c r="AU86" s="88" t="str">
        <f t="shared" si="20"/>
        <v>-</v>
      </c>
      <c r="AV86" s="95">
        <v>15</v>
      </c>
      <c r="AW86" s="343"/>
      <c r="AX86" s="348"/>
      <c r="AY86" s="349"/>
      <c r="AZ86" s="349"/>
      <c r="BA86" s="350"/>
      <c r="BB86" s="111"/>
      <c r="BC86" s="86">
        <f>COUNTIF(AD85:AW87,"○")</f>
        <v>2</v>
      </c>
      <c r="BD86" s="82">
        <f>COUNTIF(AD85:AW87,"×")</f>
        <v>2</v>
      </c>
      <c r="BE86" s="85">
        <f>(IF((AD85&gt;AF85),1,0))+(IF((AD86&gt;AF86),1,0))+(IF((AD87&gt;AF87),1,0))+(IF((AH85&gt;AJ85),1,0))+(IF((AH86&gt;AJ86),1,0))+(IF((AH87&gt;AJ87),1,0))+(IF((AL85&gt;AN85),1,0))+(IF((AL86&gt;AN86),1,0))+(IF((AL87&gt;AN87),1,0))+(IF((AP85&gt;AR85),1,0))+(IF((AP86&gt;AR86),1,0))+(IF((AP87&gt;AR87),1,0))+(IF((AT85&gt;AV85),1,0))+(IF((AT86&gt;AV86),1,0))+(IF((AT87&gt;AV87),1,0))</f>
        <v>6</v>
      </c>
      <c r="BF86" s="84">
        <f>(IF((AD85&lt;AF85),1,0))+(IF((AD86&lt;AF86),1,0))+(IF((AD87&lt;AF87),1,0))+(IF((AH85&lt;AJ85),1,0))+(IF((AH86&lt;AJ86),1,0))+(IF((AH87&lt;AJ87),1,0))+(IF((AL85&lt;AN85),1,0))+(IF((AL86&lt;AN86),1,0))+(IF((AL87&lt;AN87),1,0))+(IF((AP85&lt;AR85),1,0))+(IF((AP86&lt;AR86),1,0))+(IF((AP87&lt;AR87),1,0))+(IF((AT85&lt;AV85),1,0))+(IF((AT86&lt;AV86),1,0))+(IF((AT87&lt;AV87),1,0))</f>
        <v>4</v>
      </c>
      <c r="BG86" s="83">
        <f>BE86-BF86</f>
        <v>2</v>
      </c>
      <c r="BH86" s="82">
        <f>SUM(AD85:AD87,AH85:AH87,AL85:AL87,AP85:AP87,AT85:AT87)</f>
        <v>133</v>
      </c>
      <c r="BI86" s="82">
        <f>SUM(AF85:AF87,AJ85:AJ87,AN85:AN87,AR85:AR87,AV85:AV87)</f>
        <v>119</v>
      </c>
      <c r="BJ86" s="81">
        <f>BH86-BI86</f>
        <v>14</v>
      </c>
    </row>
    <row r="87" spans="2:62" ht="12" customHeight="1">
      <c r="B87" s="262"/>
      <c r="C87" s="262"/>
      <c r="D87" s="262"/>
      <c r="E87" s="262"/>
      <c r="F87" s="262"/>
      <c r="G87" s="262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43"/>
      <c r="AC87" s="168"/>
      <c r="AD87" s="90" t="str">
        <f>IF(AN81="","",AN81)</f>
        <v/>
      </c>
      <c r="AE87" s="88" t="str">
        <f t="shared" si="21"/>
        <v/>
      </c>
      <c r="AF87" s="278" t="str">
        <f>IF(AL81="","",AL81)</f>
        <v/>
      </c>
      <c r="AG87" s="406" t="str">
        <f>IF(AI84="","",AI84)</f>
        <v/>
      </c>
      <c r="AH87" s="89">
        <f>IF(AN84="","",AN84)</f>
        <v>9</v>
      </c>
      <c r="AI87" s="88" t="str">
        <f t="shared" si="22"/>
        <v>-</v>
      </c>
      <c r="AJ87" s="278">
        <f>IF(AL84="","",AL84)</f>
        <v>15</v>
      </c>
      <c r="AK87" s="406" t="str">
        <f>IF(AM84="","",AM84)</f>
        <v>-</v>
      </c>
      <c r="AL87" s="410"/>
      <c r="AM87" s="398"/>
      <c r="AN87" s="398"/>
      <c r="AO87" s="399"/>
      <c r="AP87" s="51"/>
      <c r="AQ87" s="88" t="str">
        <f t="shared" si="19"/>
        <v/>
      </c>
      <c r="AR87" s="95"/>
      <c r="AS87" s="358"/>
      <c r="AT87" s="51">
        <v>12</v>
      </c>
      <c r="AU87" s="88" t="str">
        <f t="shared" si="20"/>
        <v>-</v>
      </c>
      <c r="AV87" s="95">
        <v>15</v>
      </c>
      <c r="AW87" s="344"/>
      <c r="AX87" s="49">
        <f>BC86</f>
        <v>2</v>
      </c>
      <c r="AY87" s="48" t="s">
        <v>10</v>
      </c>
      <c r="AZ87" s="48">
        <f>BD86</f>
        <v>2</v>
      </c>
      <c r="BA87" s="47" t="s">
        <v>7</v>
      </c>
      <c r="BB87" s="111"/>
      <c r="BC87" s="86"/>
      <c r="BD87" s="82"/>
      <c r="BE87" s="85"/>
      <c r="BF87" s="84"/>
      <c r="BG87" s="81"/>
      <c r="BH87" s="82"/>
      <c r="BI87" s="82"/>
      <c r="BJ87" s="81"/>
    </row>
    <row r="88" spans="2:62" ht="12" customHeight="1">
      <c r="B88" s="262"/>
      <c r="C88" s="262"/>
      <c r="D88" s="262"/>
      <c r="E88" s="262"/>
      <c r="F88" s="262"/>
      <c r="G88" s="262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1" t="s">
        <v>129</v>
      </c>
      <c r="AC88" s="148" t="s">
        <v>58</v>
      </c>
      <c r="AD88" s="93">
        <f>IF(AR79="","",AR79)</f>
        <v>5</v>
      </c>
      <c r="AE88" s="91" t="str">
        <f t="shared" si="21"/>
        <v>-</v>
      </c>
      <c r="AF88" s="277">
        <f>IF(AP79="","",AP79)</f>
        <v>15</v>
      </c>
      <c r="AG88" s="413" t="str">
        <f>IF(AS79="","",IF(AS79="○","×",IF(AS79="×","○")))</f>
        <v>×</v>
      </c>
      <c r="AH88" s="92">
        <f>IF(AR82="","",AR82)</f>
        <v>5</v>
      </c>
      <c r="AI88" s="91" t="str">
        <f t="shared" si="22"/>
        <v>-</v>
      </c>
      <c r="AJ88" s="277">
        <f>IF(AP82="","",AP82)</f>
        <v>15</v>
      </c>
      <c r="AK88" s="405" t="str">
        <f>IF(AS82="","",IF(AS82="○","×",IF(AS82="×","○")))</f>
        <v>×</v>
      </c>
      <c r="AL88" s="277">
        <f>IF(AR85="","",AR85)</f>
        <v>9</v>
      </c>
      <c r="AM88" s="91" t="str">
        <f t="shared" ref="AM88:AM93" si="23">IF(AL88="","","-")</f>
        <v>-</v>
      </c>
      <c r="AN88" s="277">
        <f>IF(AP85="","",AP85)</f>
        <v>15</v>
      </c>
      <c r="AO88" s="405" t="str">
        <f>IF(AS85="","",IF(AS85="○","×",IF(AS85="×","○")))</f>
        <v>×</v>
      </c>
      <c r="AP88" s="407"/>
      <c r="AQ88" s="408"/>
      <c r="AR88" s="408"/>
      <c r="AS88" s="409"/>
      <c r="AT88" s="56">
        <v>7</v>
      </c>
      <c r="AU88" s="91" t="str">
        <f t="shared" si="20"/>
        <v>-</v>
      </c>
      <c r="AV88" s="96">
        <v>15</v>
      </c>
      <c r="AW88" s="343" t="str">
        <f>IF(AT88&lt;&gt;"",IF(AT88&gt;AV88,IF(AT89&gt;AV89,"○",IF(AT90&gt;AV90,"○","×")),IF(AT89&gt;AV89,IF(AT90&gt;AV90,"○","×"),"×")),"")</f>
        <v>×</v>
      </c>
      <c r="AX88" s="345" t="s">
        <v>180</v>
      </c>
      <c r="AY88" s="346"/>
      <c r="AZ88" s="346"/>
      <c r="BA88" s="347"/>
      <c r="BB88" s="111"/>
      <c r="BC88" s="101"/>
      <c r="BD88" s="98"/>
      <c r="BE88" s="100"/>
      <c r="BF88" s="99"/>
      <c r="BG88" s="97"/>
      <c r="BH88" s="98"/>
      <c r="BI88" s="98"/>
      <c r="BJ88" s="97"/>
    </row>
    <row r="89" spans="2:62" ht="12" customHeight="1">
      <c r="B89" s="262"/>
      <c r="C89" s="262"/>
      <c r="D89" s="262"/>
      <c r="E89" s="262"/>
      <c r="F89" s="262"/>
      <c r="G89" s="262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47" t="s">
        <v>130</v>
      </c>
      <c r="AC89" s="149" t="s">
        <v>58</v>
      </c>
      <c r="AD89" s="90">
        <f>IF(AR80="","",AR80)</f>
        <v>13</v>
      </c>
      <c r="AE89" s="88" t="str">
        <f t="shared" si="21"/>
        <v>-</v>
      </c>
      <c r="AF89" s="278">
        <f>IF(AP80="","",AP80)</f>
        <v>15</v>
      </c>
      <c r="AG89" s="414" t="str">
        <f>IF(AI86="","",AI86)</f>
        <v>-</v>
      </c>
      <c r="AH89" s="89">
        <f>IF(AR83="","",AR83)</f>
        <v>17</v>
      </c>
      <c r="AI89" s="88" t="str">
        <f t="shared" si="22"/>
        <v>-</v>
      </c>
      <c r="AJ89" s="278">
        <f>IF(AP83="","",AP83)</f>
        <v>19</v>
      </c>
      <c r="AK89" s="406" t="str">
        <f>IF(AM86="","",AM86)</f>
        <v/>
      </c>
      <c r="AL89" s="278">
        <f>IF(AR86="","",AR86)</f>
        <v>9</v>
      </c>
      <c r="AM89" s="88" t="str">
        <f t="shared" si="23"/>
        <v>-</v>
      </c>
      <c r="AN89" s="278">
        <f>IF(AP86="","",AP86)</f>
        <v>15</v>
      </c>
      <c r="AO89" s="406" t="str">
        <f>IF(AQ86="","",AQ86)</f>
        <v>-</v>
      </c>
      <c r="AP89" s="410"/>
      <c r="AQ89" s="398"/>
      <c r="AR89" s="398"/>
      <c r="AS89" s="399"/>
      <c r="AT89" s="51">
        <v>8</v>
      </c>
      <c r="AU89" s="88" t="str">
        <f t="shared" si="20"/>
        <v>-</v>
      </c>
      <c r="AV89" s="95">
        <v>15</v>
      </c>
      <c r="AW89" s="343"/>
      <c r="AX89" s="348"/>
      <c r="AY89" s="349"/>
      <c r="AZ89" s="349"/>
      <c r="BA89" s="350"/>
      <c r="BB89" s="111"/>
      <c r="BC89" s="86">
        <f>COUNTIF(AD88:AW90,"○")</f>
        <v>0</v>
      </c>
      <c r="BD89" s="82">
        <f>COUNTIF(AD88:AW90,"×")</f>
        <v>4</v>
      </c>
      <c r="BE89" s="85">
        <f>(IF((AD88&gt;AF88),1,0))+(IF((AD89&gt;AF89),1,0))+(IF((AD90&gt;AF90),1,0))+(IF((AH88&gt;AJ88),1,0))+(IF((AH89&gt;AJ89),1,0))+(IF((AH90&gt;AJ90),1,0))+(IF((AL88&gt;AN88),1,0))+(IF((AL89&gt;AN89),1,0))+(IF((AL90&gt;AN90),1,0))+(IF((AP88&gt;AR88),1,0))+(IF((AP89&gt;AR89),1,0))+(IF((AP90&gt;AR90),1,0))+(IF((AT88&gt;AV88),1,0))+(IF((AT89&gt;AV89),1,0))+(IF((AT90&gt;AV90),1,0))</f>
        <v>0</v>
      </c>
      <c r="BF89" s="84">
        <f>(IF((AD88&lt;AF88),1,0))+(IF((AD89&lt;AF89),1,0))+(IF((AD90&lt;AF90),1,0))+(IF((AH88&lt;AJ88),1,0))+(IF((AH89&lt;AJ89),1,0))+(IF((AH90&lt;AJ90),1,0))+(IF((AL88&lt;AN88),1,0))+(IF((AL89&lt;AN89),1,0))+(IF((AL90&lt;AN90),1,0))+(IF((AP88&lt;AR88),1,0))+(IF((AP89&lt;AR89),1,0))+(IF((AP90&lt;AR90),1,0))+(IF((AT88&lt;AV88),1,0))+(IF((AT89&lt;AV89),1,0))+(IF((AT90&lt;AV90),1,0))</f>
        <v>8</v>
      </c>
      <c r="BG89" s="83">
        <f>BE89-BF89</f>
        <v>-8</v>
      </c>
      <c r="BH89" s="82">
        <f>SUM(AD88:AD90,AH88:AH90,AL88:AL90,AP88:AP90,AT88:AT90)</f>
        <v>73</v>
      </c>
      <c r="BI89" s="82">
        <f>SUM(AF88:AF90,AJ88:AJ90,AN88:AN90,AR88:AR90,AV88:AV90)</f>
        <v>124</v>
      </c>
      <c r="BJ89" s="81">
        <f>BH89-BI89</f>
        <v>-51</v>
      </c>
    </row>
    <row r="90" spans="2:62" ht="12" customHeight="1">
      <c r="B90" s="262"/>
      <c r="C90" s="262"/>
      <c r="D90" s="262"/>
      <c r="E90" s="262"/>
      <c r="F90" s="262"/>
      <c r="G90" s="262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43"/>
      <c r="AC90" s="274"/>
      <c r="AD90" s="90" t="str">
        <f>IF(AR81="","",AR81)</f>
        <v/>
      </c>
      <c r="AE90" s="88" t="str">
        <f t="shared" si="21"/>
        <v/>
      </c>
      <c r="AF90" s="278" t="str">
        <f>IF(AP81="","",AP81)</f>
        <v/>
      </c>
      <c r="AG90" s="414" t="str">
        <f>IF(AI87="","",AI87)</f>
        <v>-</v>
      </c>
      <c r="AH90" s="89" t="str">
        <f>IF(AR84="","",AR84)</f>
        <v/>
      </c>
      <c r="AI90" s="88" t="str">
        <f t="shared" si="22"/>
        <v/>
      </c>
      <c r="AJ90" s="278" t="str">
        <f>IF(AP84="","",AP84)</f>
        <v/>
      </c>
      <c r="AK90" s="406" t="str">
        <f>IF(AM87="","",AM87)</f>
        <v/>
      </c>
      <c r="AL90" s="278" t="str">
        <f>IF(AR87="","",AR87)</f>
        <v/>
      </c>
      <c r="AM90" s="88" t="str">
        <f t="shared" si="23"/>
        <v/>
      </c>
      <c r="AN90" s="278" t="str">
        <f>IF(AP87="","",AP87)</f>
        <v/>
      </c>
      <c r="AO90" s="406" t="str">
        <f>IF(AQ87="","",AQ87)</f>
        <v/>
      </c>
      <c r="AP90" s="410"/>
      <c r="AQ90" s="398"/>
      <c r="AR90" s="398"/>
      <c r="AS90" s="399"/>
      <c r="AT90" s="51"/>
      <c r="AU90" s="88" t="str">
        <f t="shared" si="20"/>
        <v/>
      </c>
      <c r="AV90" s="95"/>
      <c r="AW90" s="344"/>
      <c r="AX90" s="49">
        <f>BC89</f>
        <v>0</v>
      </c>
      <c r="AY90" s="48" t="s">
        <v>10</v>
      </c>
      <c r="AZ90" s="48">
        <f>BD89</f>
        <v>4</v>
      </c>
      <c r="BA90" s="47" t="s">
        <v>7</v>
      </c>
      <c r="BB90" s="111"/>
      <c r="BC90" s="75"/>
      <c r="BD90" s="72"/>
      <c r="BE90" s="74"/>
      <c r="BF90" s="73"/>
      <c r="BG90" s="71"/>
      <c r="BH90" s="72"/>
      <c r="BI90" s="72"/>
      <c r="BJ90" s="71"/>
    </row>
    <row r="91" spans="2:62" ht="12" customHeight="1">
      <c r="B91" s="262"/>
      <c r="C91" s="262"/>
      <c r="D91" s="262"/>
      <c r="E91" s="262"/>
      <c r="F91" s="262"/>
      <c r="G91" s="262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1" t="s">
        <v>53</v>
      </c>
      <c r="AC91" s="148" t="s">
        <v>104</v>
      </c>
      <c r="AD91" s="93">
        <f>IF(AV79="","",AV79)</f>
        <v>11</v>
      </c>
      <c r="AE91" s="91" t="str">
        <f t="shared" si="21"/>
        <v>-</v>
      </c>
      <c r="AF91" s="277">
        <f>IF(AT79="","",AT79)</f>
        <v>15</v>
      </c>
      <c r="AG91" s="413" t="str">
        <f>IF(AW79="","",IF(AW79="○","×",IF(AW79="×","○")))</f>
        <v>×</v>
      </c>
      <c r="AH91" s="92">
        <f>IF(AV82="","",AV82)</f>
        <v>9</v>
      </c>
      <c r="AI91" s="91" t="str">
        <f t="shared" si="22"/>
        <v>-</v>
      </c>
      <c r="AJ91" s="277">
        <f>IF(AT82="","",AT82)</f>
        <v>15</v>
      </c>
      <c r="AK91" s="405" t="str">
        <f>IF(AW82="","",IF(AW82="○","×",IF(AW82="×","○")))</f>
        <v>×</v>
      </c>
      <c r="AL91" s="277">
        <f>IF(AV85="","",AV85)</f>
        <v>9</v>
      </c>
      <c r="AM91" s="91" t="str">
        <f t="shared" si="23"/>
        <v>-</v>
      </c>
      <c r="AN91" s="277">
        <f>IF(AT85="","",AT85)</f>
        <v>15</v>
      </c>
      <c r="AO91" s="405" t="str">
        <f>IF(AW85="","",IF(AW85="○","×",IF(AW85="×","○")))</f>
        <v>○</v>
      </c>
      <c r="AP91" s="92">
        <f>IF(AV88="","",AV88)</f>
        <v>15</v>
      </c>
      <c r="AQ91" s="91" t="str">
        <f>IF(AP91="","","-")</f>
        <v>-</v>
      </c>
      <c r="AR91" s="277">
        <f>IF(AT88="","",AT88)</f>
        <v>7</v>
      </c>
      <c r="AS91" s="405" t="str">
        <f>IF(AW88="","",IF(AW88="○","×",IF(AW88="×","○")))</f>
        <v>○</v>
      </c>
      <c r="AT91" s="407"/>
      <c r="AU91" s="408"/>
      <c r="AV91" s="408"/>
      <c r="AW91" s="409"/>
      <c r="AX91" s="345" t="s">
        <v>184</v>
      </c>
      <c r="AY91" s="346"/>
      <c r="AZ91" s="346"/>
      <c r="BA91" s="347"/>
      <c r="BB91" s="111"/>
      <c r="BC91" s="86"/>
      <c r="BD91" s="82"/>
      <c r="BE91" s="85"/>
      <c r="BF91" s="84"/>
      <c r="BG91" s="81"/>
      <c r="BH91" s="82"/>
      <c r="BI91" s="82"/>
      <c r="BJ91" s="81"/>
    </row>
    <row r="92" spans="2:62" ht="12" customHeight="1">
      <c r="B92" s="262"/>
      <c r="C92" s="262"/>
      <c r="D92" s="262"/>
      <c r="E92" s="262"/>
      <c r="F92" s="262"/>
      <c r="G92" s="2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47" t="s">
        <v>85</v>
      </c>
      <c r="AC92" s="149" t="s">
        <v>150</v>
      </c>
      <c r="AD92" s="90">
        <f>IF(AV80="","",AV80)</f>
        <v>16</v>
      </c>
      <c r="AE92" s="88" t="str">
        <f t="shared" si="21"/>
        <v>-</v>
      </c>
      <c r="AF92" s="278">
        <f>IF(AT80="","",AT80)</f>
        <v>14</v>
      </c>
      <c r="AG92" s="414" t="str">
        <f>IF(AI83="","",AI83)</f>
        <v/>
      </c>
      <c r="AH92" s="89">
        <f>IF(AV83="","",AV83)</f>
        <v>5</v>
      </c>
      <c r="AI92" s="88" t="str">
        <f t="shared" si="22"/>
        <v>-</v>
      </c>
      <c r="AJ92" s="278">
        <f>IF(AT83="","",AT83)</f>
        <v>15</v>
      </c>
      <c r="AK92" s="406" t="str">
        <f>IF(AM89="","",AM89)</f>
        <v>-</v>
      </c>
      <c r="AL92" s="278">
        <f>IF(AV86="","",AV86)</f>
        <v>15</v>
      </c>
      <c r="AM92" s="88" t="str">
        <f t="shared" si="23"/>
        <v>-</v>
      </c>
      <c r="AN92" s="278">
        <f>IF(AT86="","",AT86)</f>
        <v>13</v>
      </c>
      <c r="AO92" s="406" t="str">
        <f>IF(AQ89="","",AQ89)</f>
        <v/>
      </c>
      <c r="AP92" s="89">
        <f>IF(AV89="","",AV89)</f>
        <v>15</v>
      </c>
      <c r="AQ92" s="88" t="str">
        <f>IF(AP92="","","-")</f>
        <v>-</v>
      </c>
      <c r="AR92" s="278">
        <f>IF(AT89="","",AT89)</f>
        <v>8</v>
      </c>
      <c r="AS92" s="406" t="str">
        <f>IF(AU89="","",AU89)</f>
        <v>-</v>
      </c>
      <c r="AT92" s="410"/>
      <c r="AU92" s="398"/>
      <c r="AV92" s="398"/>
      <c r="AW92" s="399"/>
      <c r="AX92" s="348"/>
      <c r="AY92" s="349"/>
      <c r="AZ92" s="349"/>
      <c r="BA92" s="350"/>
      <c r="BB92" s="111"/>
      <c r="BC92" s="86">
        <f>COUNTIF(AD91:AW93,"○")</f>
        <v>2</v>
      </c>
      <c r="BD92" s="82">
        <f>COUNTIF(AD91:AW93,"×")</f>
        <v>2</v>
      </c>
      <c r="BE92" s="85">
        <f>(IF((AD91&gt;AF91),1,0))+(IF((AD92&gt;AF92),1,0))+(IF((AD93&gt;AF93),1,0))+(IF((AH91&gt;AJ91),1,0))+(IF((AH92&gt;AJ92),1,0))+(IF((AH93&gt;AJ93),1,0))+(IF((AL91&gt;AN91),1,0))+(IF((AL92&gt;AN92),1,0))+(IF((AL93&gt;AN93),1,0))+(IF((AP91&gt;AR91),1,0))+(IF((AP92&gt;AR92),1,0))+(IF((AP93&gt;AR93),1,0))+(IF((AT91&gt;AV91),1,0))+(IF((AT92&gt;AV92),1,0))+(IF((AT93&gt;AV93),1,0))</f>
        <v>5</v>
      </c>
      <c r="BF92" s="84">
        <f>(IF((AD91&lt;AF91),1,0))+(IF((AD92&lt;AF92),1,0))+(IF((AD93&lt;AF93),1,0))+(IF((AH91&lt;AJ91),1,0))+(IF((AH92&lt;AJ92),1,0))+(IF((AH93&lt;AJ93),1,0))+(IF((AL91&lt;AN91),1,0))+(IF((AL92&lt;AN92),1,0))+(IF((AL93&lt;AN93),1,0))+(IF((AP91&lt;AR91),1,0))+(IF((AP92&lt;AR92),1,0))+(IF((AP93&lt;AR93),1,0))+(IF((AT91&lt;AV91),1,0))+(IF((AT92&lt;AV92),1,0))+(IF((AT93&lt;AV93),1,0))</f>
        <v>5</v>
      </c>
      <c r="BG92" s="83">
        <f>BE92-BF92</f>
        <v>0</v>
      </c>
      <c r="BH92" s="82">
        <f>SUM(AD91:AD93,AH91:AH93,AL91:AL93,AP91:AP93,AT91:AT93)</f>
        <v>117</v>
      </c>
      <c r="BI92" s="82">
        <f>SUM(AF91:AF93,AJ91:AJ93,AN91:AN93,AR91:AR93,AV91:AV93)</f>
        <v>129</v>
      </c>
      <c r="BJ92" s="81">
        <f>BH92-BI92</f>
        <v>-12</v>
      </c>
    </row>
    <row r="93" spans="2:62" ht="12" customHeight="1" thickBot="1">
      <c r="B93" s="262"/>
      <c r="C93" s="262"/>
      <c r="D93" s="262"/>
      <c r="E93" s="262"/>
      <c r="F93" s="262"/>
      <c r="G93" s="262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51"/>
      <c r="AC93" s="256"/>
      <c r="AD93" s="80">
        <f>IF(AV81="","",AV81)</f>
        <v>7</v>
      </c>
      <c r="AE93" s="78" t="str">
        <f t="shared" si="21"/>
        <v>-</v>
      </c>
      <c r="AF93" s="279">
        <f>IF(AT81="","",AT81)</f>
        <v>15</v>
      </c>
      <c r="AG93" s="415" t="str">
        <f>IF(AI84="","",AI84)</f>
        <v/>
      </c>
      <c r="AH93" s="79" t="str">
        <f>IF(AV84="","",AV84)</f>
        <v/>
      </c>
      <c r="AI93" s="78" t="str">
        <f t="shared" si="22"/>
        <v/>
      </c>
      <c r="AJ93" s="279" t="str">
        <f>IF(AT84="","",AT84)</f>
        <v/>
      </c>
      <c r="AK93" s="416" t="str">
        <f>IF(AM90="","",AM90)</f>
        <v/>
      </c>
      <c r="AL93" s="279">
        <f>IF(AV87="","",AV87)</f>
        <v>15</v>
      </c>
      <c r="AM93" s="78" t="str">
        <f t="shared" si="23"/>
        <v>-</v>
      </c>
      <c r="AN93" s="279">
        <f>IF(AT87="","",AT87)</f>
        <v>12</v>
      </c>
      <c r="AO93" s="416" t="str">
        <f>IF(AQ90="","",AQ90)</f>
        <v/>
      </c>
      <c r="AP93" s="79" t="str">
        <f>IF(AV90="","",AV90)</f>
        <v/>
      </c>
      <c r="AQ93" s="78" t="str">
        <f>IF(AP93="","","-")</f>
        <v/>
      </c>
      <c r="AR93" s="279" t="str">
        <f>IF(AT90="","",AT90)</f>
        <v/>
      </c>
      <c r="AS93" s="416" t="str">
        <f>IF(AU90="","",AU90)</f>
        <v/>
      </c>
      <c r="AT93" s="417"/>
      <c r="AU93" s="418"/>
      <c r="AV93" s="418"/>
      <c r="AW93" s="419"/>
      <c r="AX93" s="25">
        <f>BC92</f>
        <v>2</v>
      </c>
      <c r="AY93" s="24" t="s">
        <v>10</v>
      </c>
      <c r="AZ93" s="24">
        <f>BD92</f>
        <v>2</v>
      </c>
      <c r="BA93" s="23" t="s">
        <v>7</v>
      </c>
      <c r="BB93" s="111"/>
      <c r="BC93" s="75"/>
      <c r="BD93" s="72"/>
      <c r="BE93" s="74"/>
      <c r="BF93" s="73"/>
      <c r="BG93" s="71"/>
      <c r="BH93" s="72"/>
      <c r="BI93" s="72"/>
      <c r="BJ93" s="71"/>
    </row>
    <row r="94" spans="2:62" ht="12" customHeight="1" thickBot="1">
      <c r="B94" s="154"/>
      <c r="C94" s="154"/>
      <c r="D94" s="155"/>
      <c r="E94" s="155"/>
      <c r="F94" s="155"/>
      <c r="G94" s="155"/>
      <c r="H94" s="156"/>
      <c r="I94" s="156"/>
      <c r="J94" s="156"/>
      <c r="K94" s="156"/>
      <c r="L94" s="156"/>
      <c r="M94" s="156"/>
      <c r="N94" s="156"/>
      <c r="O94" s="156"/>
      <c r="P94" s="155"/>
      <c r="Q94" s="155"/>
      <c r="R94" s="155"/>
      <c r="S94" s="155"/>
      <c r="U94" s="126"/>
      <c r="V94" s="126"/>
      <c r="W94" s="126"/>
      <c r="X94" s="127"/>
      <c r="Y94" s="127"/>
      <c r="Z94" s="127"/>
      <c r="AA94" s="127"/>
      <c r="BA94" s="124"/>
    </row>
    <row r="95" spans="2:62" ht="10.9" customHeight="1">
      <c r="B95" s="178"/>
      <c r="C95" s="178"/>
      <c r="D95" s="177"/>
      <c r="E95" s="177"/>
      <c r="F95" s="177"/>
      <c r="G95" s="177"/>
      <c r="H95" s="179"/>
      <c r="I95" s="179"/>
      <c r="J95" s="179"/>
      <c r="K95" s="179"/>
      <c r="L95" s="179"/>
      <c r="M95" s="179"/>
      <c r="N95" s="179"/>
      <c r="O95" s="179"/>
      <c r="P95" s="177"/>
      <c r="Q95" s="177"/>
      <c r="R95" s="177"/>
      <c r="S95" s="177"/>
      <c r="T95" s="176"/>
      <c r="U95" s="180"/>
      <c r="V95" s="180"/>
      <c r="W95" s="180"/>
      <c r="X95" s="181"/>
      <c r="Y95" s="181"/>
      <c r="Z95" s="181"/>
      <c r="AA95" s="181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24"/>
    </row>
    <row r="96" spans="2:62" ht="10.9" customHeight="1" thickBot="1">
      <c r="B96" s="327" t="s">
        <v>74</v>
      </c>
      <c r="C96" s="327"/>
      <c r="D96" s="327"/>
      <c r="E96" s="327"/>
      <c r="F96" s="243"/>
      <c r="G96" s="243"/>
      <c r="H96" s="328" t="s">
        <v>67</v>
      </c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253"/>
      <c r="T96" s="253"/>
      <c r="U96" s="253"/>
      <c r="V96" s="253"/>
      <c r="W96" s="253"/>
      <c r="Y96" s="124"/>
      <c r="Z96" s="124"/>
      <c r="AA96" s="124"/>
      <c r="AB96" s="243"/>
      <c r="AC96" s="243"/>
      <c r="AD96" s="243"/>
      <c r="AE96" s="243"/>
      <c r="AF96" s="243"/>
      <c r="AG96" s="243"/>
      <c r="AH96" s="242"/>
      <c r="AI96" s="242"/>
      <c r="AJ96" s="242"/>
      <c r="AK96" s="242"/>
      <c r="AL96" s="242"/>
      <c r="AM96" s="242"/>
      <c r="AN96" s="242"/>
      <c r="AO96" s="242"/>
      <c r="AP96" s="242"/>
      <c r="AQ96" s="242"/>
      <c r="AR96" s="242"/>
      <c r="AS96" s="242"/>
      <c r="AT96" s="242"/>
      <c r="AU96" s="242"/>
      <c r="AV96" s="242"/>
      <c r="AW96" s="242"/>
      <c r="AX96" s="242"/>
      <c r="AY96" s="242"/>
      <c r="AZ96" s="242"/>
      <c r="BA96" s="242"/>
      <c r="BB96" s="242"/>
    </row>
    <row r="97" spans="2:78" ht="12.6" customHeight="1">
      <c r="B97" s="327"/>
      <c r="C97" s="327"/>
      <c r="D97" s="327"/>
      <c r="E97" s="327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Y97" s="124"/>
      <c r="Z97" s="124"/>
      <c r="AA97" s="124"/>
      <c r="AB97" s="437" t="s">
        <v>133</v>
      </c>
      <c r="AC97" s="438"/>
      <c r="AD97" s="368" t="str">
        <f>AB99</f>
        <v>大西章仁</v>
      </c>
      <c r="AE97" s="369"/>
      <c r="AF97" s="369"/>
      <c r="AG97" s="370"/>
      <c r="AH97" s="371" t="str">
        <f>AB102</f>
        <v>大西悠翔</v>
      </c>
      <c r="AI97" s="369"/>
      <c r="AJ97" s="369"/>
      <c r="AK97" s="370"/>
      <c r="AL97" s="371" t="str">
        <f>AB105</f>
        <v>加藤淳二</v>
      </c>
      <c r="AM97" s="369"/>
      <c r="AN97" s="369"/>
      <c r="AO97" s="370"/>
      <c r="AP97" s="371" t="str">
        <f>AB108</f>
        <v>大西七星</v>
      </c>
      <c r="AQ97" s="369"/>
      <c r="AR97" s="369"/>
      <c r="AS97" s="466"/>
      <c r="AT97" s="375" t="s">
        <v>1</v>
      </c>
      <c r="AU97" s="376"/>
      <c r="AV97" s="376"/>
      <c r="AW97" s="377"/>
      <c r="AX97" s="284"/>
      <c r="AY97" s="380" t="s">
        <v>3</v>
      </c>
      <c r="AZ97" s="382"/>
      <c r="BA97" s="380" t="s">
        <v>4</v>
      </c>
      <c r="BB97" s="381"/>
      <c r="BC97" s="382"/>
      <c r="BD97" s="387" t="s">
        <v>5</v>
      </c>
      <c r="BE97" s="388"/>
      <c r="BF97" s="389"/>
      <c r="BG97" s="262"/>
      <c r="BR97" s="217"/>
    </row>
    <row r="98" spans="2:78" ht="12.6" customHeight="1" thickBot="1">
      <c r="B98" s="327"/>
      <c r="C98" s="327"/>
      <c r="D98" s="327"/>
      <c r="E98" s="327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Y98" s="124"/>
      <c r="Z98" s="124"/>
      <c r="AA98" s="124"/>
      <c r="AB98" s="439"/>
      <c r="AC98" s="440"/>
      <c r="AD98" s="383" t="str">
        <f>AB100</f>
        <v>長野祐也</v>
      </c>
      <c r="AE98" s="384"/>
      <c r="AF98" s="384"/>
      <c r="AG98" s="385"/>
      <c r="AH98" s="386" t="str">
        <f>AB103</f>
        <v>石川壱斗</v>
      </c>
      <c r="AI98" s="384"/>
      <c r="AJ98" s="384"/>
      <c r="AK98" s="385"/>
      <c r="AL98" s="386" t="str">
        <f>AB106</f>
        <v>岸靖仁</v>
      </c>
      <c r="AM98" s="384"/>
      <c r="AN98" s="384"/>
      <c r="AO98" s="385"/>
      <c r="AP98" s="386" t="str">
        <f>AB109</f>
        <v>中橋亮介</v>
      </c>
      <c r="AQ98" s="384"/>
      <c r="AR98" s="384"/>
      <c r="AS98" s="393"/>
      <c r="AT98" s="390" t="s">
        <v>2</v>
      </c>
      <c r="AU98" s="391"/>
      <c r="AV98" s="391"/>
      <c r="AW98" s="392"/>
      <c r="AX98" s="284"/>
      <c r="AY98" s="281" t="s">
        <v>6</v>
      </c>
      <c r="AZ98" s="282" t="s">
        <v>7</v>
      </c>
      <c r="BA98" s="281" t="s">
        <v>46</v>
      </c>
      <c r="BB98" s="282" t="s">
        <v>8</v>
      </c>
      <c r="BC98" s="283" t="s">
        <v>9</v>
      </c>
      <c r="BD98" s="282" t="s">
        <v>46</v>
      </c>
      <c r="BE98" s="282" t="s">
        <v>8</v>
      </c>
      <c r="BF98" s="283" t="s">
        <v>9</v>
      </c>
      <c r="BG98" s="262"/>
      <c r="BR98" s="217"/>
    </row>
    <row r="99" spans="2:78" ht="12.6" customHeight="1">
      <c r="H99" s="463" t="s">
        <v>42</v>
      </c>
      <c r="I99" s="463"/>
      <c r="J99" s="463"/>
      <c r="K99" s="463"/>
      <c r="L99" s="463"/>
      <c r="M99" s="463"/>
      <c r="N99" s="463"/>
      <c r="O99" s="463"/>
      <c r="P99" s="463"/>
      <c r="Q99" s="463"/>
      <c r="Y99" s="124"/>
      <c r="Z99" s="124"/>
      <c r="AA99" s="124"/>
      <c r="AB99" s="141" t="s">
        <v>76</v>
      </c>
      <c r="AC99" s="142" t="s">
        <v>15</v>
      </c>
      <c r="AD99" s="394"/>
      <c r="AE99" s="395"/>
      <c r="AF99" s="395"/>
      <c r="AG99" s="396"/>
      <c r="AH99" s="51">
        <v>21</v>
      </c>
      <c r="AI99" s="88" t="str">
        <f>IF(AH99="","","-")</f>
        <v>-</v>
      </c>
      <c r="AJ99" s="95">
        <v>15</v>
      </c>
      <c r="AK99" s="361" t="str">
        <f>IF(AH99&lt;&gt;"",IF(AH99&gt;AJ99,IF(AH100&gt;AJ100,"○",IF(AH101&gt;AJ101,"○","×")),IF(AH100&gt;AJ100,IF(AH101&gt;AJ101,"○","×"),"×")),"")</f>
        <v>○</v>
      </c>
      <c r="AL99" s="51">
        <v>21</v>
      </c>
      <c r="AM99" s="110" t="str">
        <f t="shared" ref="AM99:AM104" si="24">IF(AL99="","","-")</f>
        <v>-</v>
      </c>
      <c r="AN99" s="109">
        <v>10</v>
      </c>
      <c r="AO99" s="361" t="str">
        <f>IF(AL99&lt;&gt;"",IF(AL99&gt;AN99,IF(AL100&gt;AN100,"○",IF(AL101&gt;AN101,"○","×")),IF(AL100&gt;AN100,IF(AL101&gt;AN101,"○","×"),"×")),"")</f>
        <v>○</v>
      </c>
      <c r="AP99" s="123">
        <v>21</v>
      </c>
      <c r="AQ99" s="110" t="str">
        <f t="shared" ref="AQ99:AQ107" si="25">IF(AP99="","","-")</f>
        <v>-</v>
      </c>
      <c r="AR99" s="95">
        <v>12</v>
      </c>
      <c r="AS99" s="367" t="str">
        <f>IF(AP99&lt;&gt;"",IF(AP99&gt;AR99,IF(AP100&gt;AR100,"○",IF(AP101&gt;AR101,"○","×")),IF(AP100&gt;AR100,IF(AP101&gt;AR101,"○","×"),"×")),"")</f>
        <v>○</v>
      </c>
      <c r="AT99" s="420" t="s">
        <v>179</v>
      </c>
      <c r="AU99" s="421"/>
      <c r="AV99" s="421"/>
      <c r="AW99" s="422"/>
      <c r="AX99" s="22"/>
      <c r="AY99" s="120"/>
      <c r="AZ99" s="116"/>
      <c r="BA99" s="275"/>
      <c r="BB99" s="276"/>
      <c r="BC99" s="121"/>
      <c r="BD99" s="116"/>
      <c r="BE99" s="116"/>
      <c r="BF99" s="115"/>
      <c r="BG99" s="132"/>
      <c r="BR99" s="264"/>
      <c r="BS99" s="258"/>
      <c r="BT99" s="258"/>
    </row>
    <row r="100" spans="2:78" ht="12.6" customHeight="1"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Y100" s="124"/>
      <c r="Z100" s="124"/>
      <c r="AA100" s="124"/>
      <c r="AB100" s="141" t="s">
        <v>134</v>
      </c>
      <c r="AC100" s="142" t="s">
        <v>15</v>
      </c>
      <c r="AD100" s="397"/>
      <c r="AE100" s="398"/>
      <c r="AF100" s="398"/>
      <c r="AG100" s="399"/>
      <c r="AH100" s="51">
        <v>16</v>
      </c>
      <c r="AI100" s="88" t="str">
        <f>IF(AH100="","","-")</f>
        <v>-</v>
      </c>
      <c r="AJ100" s="108">
        <v>21</v>
      </c>
      <c r="AK100" s="357"/>
      <c r="AL100" s="51">
        <v>21</v>
      </c>
      <c r="AM100" s="88" t="str">
        <f t="shared" si="24"/>
        <v>-</v>
      </c>
      <c r="AN100" s="95">
        <v>18</v>
      </c>
      <c r="AO100" s="357"/>
      <c r="AP100" s="51">
        <v>21</v>
      </c>
      <c r="AQ100" s="88" t="str">
        <f t="shared" si="25"/>
        <v>-</v>
      </c>
      <c r="AR100" s="95">
        <v>11</v>
      </c>
      <c r="AS100" s="343"/>
      <c r="AT100" s="348"/>
      <c r="AU100" s="349"/>
      <c r="AV100" s="349"/>
      <c r="AW100" s="350"/>
      <c r="AX100" s="22"/>
      <c r="AY100" s="120">
        <f>COUNTIF(AD99:AS101,"○")</f>
        <v>3</v>
      </c>
      <c r="AZ100" s="116">
        <f>COUNTIF(AD99:AS101,"×")</f>
        <v>0</v>
      </c>
      <c r="BA100" s="119">
        <f>(IF((AD99&gt;AF99),1,0))+(IF((AD100&gt;AF100),1,0))+(IF((AD101&gt;AF101),1,0))+(IF((AH99&gt;AJ99),1,0))+(IF((AH100&gt;AJ100),1,0))+(IF((AH101&gt;AJ101),1,0))+(IF((AL99&gt;AN99),1,0))+(IF((AL100&gt;AN100),1,0))+(IF((AL101&gt;AN101),1,0))+(IF((AP99&gt;AR99),1,0))+(IF((AP100&gt;AR100),1,0))+(IF((AP101&gt;AR101),1,0))</f>
        <v>6</v>
      </c>
      <c r="BB100" s="118">
        <f>(IF((AD99&lt;AF99),1,0))+(IF((AD100&lt;AF100),1,0))+(IF((AD101&lt;AF101),1,0))+(IF((AH99&lt;AJ99),1,0))+(IF((AH100&lt;AJ100),1,0))+(IF((AH101&lt;AJ101),1,0))+(IF((AL99&lt;AN99),1,0))+(IF((AL100&lt;AN100),1,0))+(IF((AL101&lt;AN101),1,0))+(IF((AP99&lt;AR99),1,0))+(IF((AP100&lt;AR100),1,0))+(IF((AP101&lt;AR101),1,0))</f>
        <v>1</v>
      </c>
      <c r="BC100" s="117">
        <f>BA100-BB100</f>
        <v>5</v>
      </c>
      <c r="BD100" s="116">
        <f>SUM(AD99:AD101,AH99:AH101,AL99:AL101,AP99:AP101)</f>
        <v>142</v>
      </c>
      <c r="BE100" s="116">
        <f>SUM(AF99:AF101,AJ99:AJ101,AN99:AN101,AR99:AR101)</f>
        <v>104</v>
      </c>
      <c r="BF100" s="115">
        <f>BD100-BE100</f>
        <v>38</v>
      </c>
      <c r="BG100" s="132"/>
      <c r="BR100" s="264"/>
      <c r="BS100" s="258"/>
      <c r="BT100" s="258"/>
    </row>
    <row r="101" spans="2:78" ht="12.6" customHeight="1">
      <c r="H101" s="495" t="str">
        <f>AB99</f>
        <v>大西章仁</v>
      </c>
      <c r="I101" s="482"/>
      <c r="J101" s="482"/>
      <c r="K101" s="482"/>
      <c r="L101" s="482"/>
      <c r="M101" s="482" t="str">
        <f>AC99</f>
        <v>川之江ｸﾗﾌﾞ</v>
      </c>
      <c r="N101" s="482"/>
      <c r="O101" s="482"/>
      <c r="P101" s="482"/>
      <c r="Q101" s="483"/>
      <c r="Y101" s="124"/>
      <c r="Z101" s="124"/>
      <c r="AA101" s="124"/>
      <c r="AB101" s="143"/>
      <c r="AC101" s="144"/>
      <c r="AD101" s="400"/>
      <c r="AE101" s="401"/>
      <c r="AF101" s="401"/>
      <c r="AG101" s="402"/>
      <c r="AH101" s="60">
        <v>21</v>
      </c>
      <c r="AI101" s="88" t="str">
        <f>IF(AH101="","","-")</f>
        <v>-</v>
      </c>
      <c r="AJ101" s="104">
        <v>17</v>
      </c>
      <c r="AK101" s="358"/>
      <c r="AL101" s="60"/>
      <c r="AM101" s="105" t="str">
        <f t="shared" si="24"/>
        <v/>
      </c>
      <c r="AN101" s="104"/>
      <c r="AO101" s="357"/>
      <c r="AP101" s="60"/>
      <c r="AQ101" s="105" t="str">
        <f t="shared" si="25"/>
        <v/>
      </c>
      <c r="AR101" s="104"/>
      <c r="AS101" s="343"/>
      <c r="AT101" s="49">
        <f>AY100</f>
        <v>3</v>
      </c>
      <c r="AU101" s="48" t="s">
        <v>10</v>
      </c>
      <c r="AV101" s="48">
        <f>AZ100</f>
        <v>0</v>
      </c>
      <c r="AW101" s="47" t="s">
        <v>7</v>
      </c>
      <c r="AX101" s="22"/>
      <c r="AY101" s="120"/>
      <c r="AZ101" s="116"/>
      <c r="BA101" s="120"/>
      <c r="BB101" s="116"/>
      <c r="BC101" s="115"/>
      <c r="BD101" s="116"/>
      <c r="BE101" s="116"/>
      <c r="BF101" s="115"/>
      <c r="BG101" s="132"/>
      <c r="BR101" s="227"/>
    </row>
    <row r="102" spans="2:78" ht="12.6" customHeight="1">
      <c r="H102" s="496"/>
      <c r="I102" s="484"/>
      <c r="J102" s="484"/>
      <c r="K102" s="484"/>
      <c r="L102" s="484"/>
      <c r="M102" s="484"/>
      <c r="N102" s="484"/>
      <c r="O102" s="484"/>
      <c r="P102" s="484"/>
      <c r="Q102" s="485"/>
      <c r="Y102" s="124"/>
      <c r="Z102" s="124"/>
      <c r="AA102" s="124"/>
      <c r="AB102" s="141" t="s">
        <v>78</v>
      </c>
      <c r="AC102" s="497" t="s">
        <v>132</v>
      </c>
      <c r="AD102" s="90">
        <f>IF(AJ99="","",AJ99)</f>
        <v>15</v>
      </c>
      <c r="AE102" s="88" t="str">
        <f t="shared" ref="AE102:AE110" si="26">IF(AD102="","","-")</f>
        <v>-</v>
      </c>
      <c r="AF102" s="278">
        <f>IF(AH99="","",AH99)</f>
        <v>21</v>
      </c>
      <c r="AG102" s="405" t="str">
        <f>IF(AK99="","",IF(AK99="○","×",IF(AK99="×","○")))</f>
        <v>×</v>
      </c>
      <c r="AH102" s="407"/>
      <c r="AI102" s="408"/>
      <c r="AJ102" s="408"/>
      <c r="AK102" s="409"/>
      <c r="AL102" s="51">
        <v>17</v>
      </c>
      <c r="AM102" s="88" t="str">
        <f t="shared" si="24"/>
        <v>-</v>
      </c>
      <c r="AN102" s="95">
        <v>21</v>
      </c>
      <c r="AO102" s="356" t="str">
        <f>IF(AL102&lt;&gt;"",IF(AL102&gt;AN102,IF(AL103&gt;AN103,"○",IF(AL104&gt;AN104,"○","×")),IF(AL103&gt;AN103,IF(AL104&gt;AN104,"○","×"),"×")),"")</f>
        <v>×</v>
      </c>
      <c r="AP102" s="51">
        <v>20</v>
      </c>
      <c r="AQ102" s="88" t="str">
        <f t="shared" si="25"/>
        <v>-</v>
      </c>
      <c r="AR102" s="95">
        <v>22</v>
      </c>
      <c r="AS102" s="359" t="str">
        <f>IF(AP102&lt;&gt;"",IF(AP102&gt;AR102,IF(AP103&gt;AR103,"○",IF(AP104&gt;AR104,"○","×")),IF(AP103&gt;AR103,IF(AP104&gt;AR104,"○","×"),"×")),"")</f>
        <v>○</v>
      </c>
      <c r="AT102" s="345" t="s">
        <v>184</v>
      </c>
      <c r="AU102" s="346"/>
      <c r="AV102" s="346"/>
      <c r="AW102" s="347"/>
      <c r="AX102" s="22"/>
      <c r="AY102" s="275"/>
      <c r="AZ102" s="276"/>
      <c r="BA102" s="275"/>
      <c r="BB102" s="276"/>
      <c r="BC102" s="121"/>
      <c r="BD102" s="276"/>
      <c r="BE102" s="276"/>
      <c r="BF102" s="121"/>
      <c r="BR102" s="227"/>
      <c r="BU102" s="258"/>
      <c r="BV102" s="132"/>
      <c r="BW102" s="132"/>
    </row>
    <row r="103" spans="2:78" ht="12.6" customHeight="1">
      <c r="H103" s="495" t="str">
        <f>AB100</f>
        <v>長野祐也</v>
      </c>
      <c r="I103" s="482"/>
      <c r="J103" s="482"/>
      <c r="K103" s="482"/>
      <c r="L103" s="482"/>
      <c r="M103" s="482" t="str">
        <f>AC100</f>
        <v>川之江ｸﾗﾌﾞ</v>
      </c>
      <c r="N103" s="482"/>
      <c r="O103" s="482"/>
      <c r="P103" s="482"/>
      <c r="Q103" s="483"/>
      <c r="Y103" s="124"/>
      <c r="Z103" s="124"/>
      <c r="AA103" s="124"/>
      <c r="AB103" s="141" t="s">
        <v>135</v>
      </c>
      <c r="AC103" s="498"/>
      <c r="AD103" s="90">
        <f>IF(AJ100="","",AJ100)</f>
        <v>21</v>
      </c>
      <c r="AE103" s="88" t="str">
        <f t="shared" si="26"/>
        <v>-</v>
      </c>
      <c r="AF103" s="278">
        <f>IF(AH100="","",AH100)</f>
        <v>16</v>
      </c>
      <c r="AG103" s="406" t="str">
        <f>IF(AI100="","",AI100)</f>
        <v>-</v>
      </c>
      <c r="AH103" s="410"/>
      <c r="AI103" s="398"/>
      <c r="AJ103" s="398"/>
      <c r="AK103" s="399"/>
      <c r="AL103" s="51">
        <v>13</v>
      </c>
      <c r="AM103" s="88" t="str">
        <f t="shared" si="24"/>
        <v>-</v>
      </c>
      <c r="AN103" s="95">
        <v>21</v>
      </c>
      <c r="AO103" s="357"/>
      <c r="AP103" s="51">
        <v>21</v>
      </c>
      <c r="AQ103" s="88" t="str">
        <f t="shared" si="25"/>
        <v>-</v>
      </c>
      <c r="AR103" s="95">
        <v>4</v>
      </c>
      <c r="AS103" s="343"/>
      <c r="AT103" s="348"/>
      <c r="AU103" s="349"/>
      <c r="AV103" s="349"/>
      <c r="AW103" s="350"/>
      <c r="AX103" s="22"/>
      <c r="AY103" s="120">
        <f>COUNTIF(AD102:AS104,"○")</f>
        <v>1</v>
      </c>
      <c r="AZ103" s="116">
        <f>COUNTIF(AD102:AS104,"×")</f>
        <v>2</v>
      </c>
      <c r="BA103" s="119">
        <f>(IF((AD102&gt;AF102),1,0))+(IF((AD103&gt;AF103),1,0))+(IF((AD104&gt;AF104),1,0))+(IF((AH102&gt;AJ102),1,0))+(IF((AH103&gt;AJ103),1,0))+(IF((AH104&gt;AJ104),1,0))+(IF((AL102&gt;AN102),1,0))+(IF((AL103&gt;AN103),1,0))+(IF((AL104&gt;AN104),1,0))+(IF((AP102&gt;AR102),1,0))+(IF((AP103&gt;AR103),1,0))+(IF((AP104&gt;AR104),1,0))</f>
        <v>3</v>
      </c>
      <c r="BB103" s="118">
        <f>(IF((AD102&lt;AF102),1,0))+(IF((AD103&lt;AF103),1,0))+(IF((AD104&lt;AF104),1,0))+(IF((AH102&lt;AJ102),1,0))+(IF((AH103&lt;AJ103),1,0))+(IF((AH104&lt;AJ104),1,0))+(IF((AL102&lt;AN102),1,0))+(IF((AL103&lt;AN103),1,0))+(IF((AL104&lt;AN104),1,0))+(IF((AP102&lt;AR102),1,0))+(IF((AP103&lt;AR103),1,0))+(IF((AP104&lt;AR104),1,0))</f>
        <v>5</v>
      </c>
      <c r="BC103" s="117">
        <f>BA103-BB103</f>
        <v>-2</v>
      </c>
      <c r="BD103" s="116">
        <f>SUM(AD102:AD104,AH102:AH104,AL102:AL104,AP102:AP104)</f>
        <v>145</v>
      </c>
      <c r="BE103" s="116">
        <f>SUM(AF102:AF104,AJ102:AJ104,AN102:AN104,AR102:AR104)</f>
        <v>143</v>
      </c>
      <c r="BF103" s="115">
        <f>BD103-BE103</f>
        <v>2</v>
      </c>
      <c r="BR103" s="241"/>
      <c r="BU103" s="258"/>
    </row>
    <row r="104" spans="2:78" ht="12.6" customHeight="1">
      <c r="H104" s="496"/>
      <c r="I104" s="484"/>
      <c r="J104" s="484"/>
      <c r="K104" s="484"/>
      <c r="L104" s="484"/>
      <c r="M104" s="484"/>
      <c r="N104" s="484"/>
      <c r="O104" s="484"/>
      <c r="P104" s="484"/>
      <c r="Q104" s="485"/>
      <c r="Y104" s="124"/>
      <c r="Z104" s="124"/>
      <c r="AA104" s="124"/>
      <c r="AB104" s="143"/>
      <c r="AC104" s="146"/>
      <c r="AD104" s="107">
        <f>IF(AJ101="","",AJ101)</f>
        <v>17</v>
      </c>
      <c r="AE104" s="88" t="str">
        <f t="shared" si="26"/>
        <v>-</v>
      </c>
      <c r="AF104" s="106">
        <f>IF(AH101="","",AH101)</f>
        <v>21</v>
      </c>
      <c r="AG104" s="411" t="str">
        <f>IF(AI101="","",AI101)</f>
        <v>-</v>
      </c>
      <c r="AH104" s="412"/>
      <c r="AI104" s="401"/>
      <c r="AJ104" s="401"/>
      <c r="AK104" s="402"/>
      <c r="AL104" s="60"/>
      <c r="AM104" s="88" t="str">
        <f t="shared" si="24"/>
        <v/>
      </c>
      <c r="AN104" s="104"/>
      <c r="AO104" s="358"/>
      <c r="AP104" s="60">
        <v>21</v>
      </c>
      <c r="AQ104" s="105" t="str">
        <f t="shared" si="25"/>
        <v>-</v>
      </c>
      <c r="AR104" s="104">
        <v>17</v>
      </c>
      <c r="AS104" s="344"/>
      <c r="AT104" s="49">
        <f>AY103</f>
        <v>1</v>
      </c>
      <c r="AU104" s="48" t="s">
        <v>10</v>
      </c>
      <c r="AV104" s="48">
        <f>AZ103</f>
        <v>2</v>
      </c>
      <c r="AW104" s="47" t="s">
        <v>7</v>
      </c>
      <c r="AX104" s="22"/>
      <c r="AY104" s="114"/>
      <c r="AZ104" s="113"/>
      <c r="BA104" s="114"/>
      <c r="BB104" s="113"/>
      <c r="BC104" s="112"/>
      <c r="BD104" s="113"/>
      <c r="BE104" s="113"/>
      <c r="BF104" s="112"/>
      <c r="BR104" s="241"/>
    </row>
    <row r="105" spans="2:78" ht="12.6" customHeight="1">
      <c r="H105" s="499" t="s">
        <v>43</v>
      </c>
      <c r="I105" s="499"/>
      <c r="J105" s="499"/>
      <c r="K105" s="499"/>
      <c r="L105" s="499"/>
      <c r="M105" s="499"/>
      <c r="N105" s="499"/>
      <c r="O105" s="499"/>
      <c r="P105" s="499"/>
      <c r="Q105" s="499"/>
      <c r="Y105" s="124"/>
      <c r="Z105" s="124"/>
      <c r="AA105" s="124"/>
      <c r="AB105" s="147" t="s">
        <v>61</v>
      </c>
      <c r="AC105" s="148" t="s">
        <v>136</v>
      </c>
      <c r="AD105" s="90">
        <f>IF(AN99="","",AN99)</f>
        <v>10</v>
      </c>
      <c r="AE105" s="91" t="str">
        <f t="shared" si="26"/>
        <v>-</v>
      </c>
      <c r="AF105" s="278">
        <f>IF(AL99="","",AL99)</f>
        <v>21</v>
      </c>
      <c r="AG105" s="405" t="str">
        <f>IF(AO99="","",IF(AO99="○","×",IF(AO99="×","○")))</f>
        <v>×</v>
      </c>
      <c r="AH105" s="89">
        <v>21</v>
      </c>
      <c r="AI105" s="88" t="str">
        <f t="shared" ref="AI105:AI110" si="27">IF(AH105="","","-")</f>
        <v>-</v>
      </c>
      <c r="AJ105" s="278">
        <v>17</v>
      </c>
      <c r="AK105" s="405" t="str">
        <f>IF(AO102="","",IF(AO102="○","×",IF(AO102="×","○")))</f>
        <v>○</v>
      </c>
      <c r="AL105" s="407"/>
      <c r="AM105" s="408"/>
      <c r="AN105" s="408"/>
      <c r="AO105" s="409"/>
      <c r="AP105" s="51">
        <v>19</v>
      </c>
      <c r="AQ105" s="88" t="str">
        <f t="shared" si="25"/>
        <v>-</v>
      </c>
      <c r="AR105" s="95">
        <v>21</v>
      </c>
      <c r="AS105" s="343" t="str">
        <f>IF(AP105&lt;&gt;"",IF(AP105&gt;AR105,IF(AP106&gt;AR106,"○",IF(AP107&gt;AR107,"○","×")),IF(AP106&gt;AR106,IF(AP107&gt;AR107,"○","×"),"×")),"")</f>
        <v>○</v>
      </c>
      <c r="AT105" s="345" t="s">
        <v>183</v>
      </c>
      <c r="AU105" s="346"/>
      <c r="AV105" s="346"/>
      <c r="AW105" s="347"/>
      <c r="AX105" s="22"/>
      <c r="AY105" s="120"/>
      <c r="AZ105" s="116"/>
      <c r="BA105" s="120"/>
      <c r="BB105" s="116"/>
      <c r="BC105" s="115"/>
      <c r="BD105" s="116"/>
      <c r="BE105" s="116"/>
      <c r="BF105" s="115"/>
      <c r="BR105" s="227"/>
      <c r="BS105" s="261"/>
      <c r="BT105" s="261"/>
    </row>
    <row r="106" spans="2:78" ht="12.6" customHeight="1">
      <c r="H106" s="500"/>
      <c r="I106" s="500"/>
      <c r="J106" s="500"/>
      <c r="K106" s="500"/>
      <c r="L106" s="500"/>
      <c r="M106" s="500"/>
      <c r="N106" s="500"/>
      <c r="O106" s="500"/>
      <c r="P106" s="500"/>
      <c r="Q106" s="500"/>
      <c r="Y106" s="124"/>
      <c r="Z106" s="124"/>
      <c r="AA106" s="124"/>
      <c r="AB106" s="147" t="s">
        <v>80</v>
      </c>
      <c r="AC106" s="149" t="s">
        <v>136</v>
      </c>
      <c r="AD106" s="90">
        <f>IF(AN100="","",AN100)</f>
        <v>18</v>
      </c>
      <c r="AE106" s="88" t="str">
        <f t="shared" si="26"/>
        <v>-</v>
      </c>
      <c r="AF106" s="278">
        <f>IF(AL100="","",AL100)</f>
        <v>21</v>
      </c>
      <c r="AG106" s="406" t="str">
        <f>IF(AI103="","",AI103)</f>
        <v/>
      </c>
      <c r="AH106" s="89">
        <v>21</v>
      </c>
      <c r="AI106" s="88" t="str">
        <f t="shared" si="27"/>
        <v>-</v>
      </c>
      <c r="AJ106" s="278">
        <v>13</v>
      </c>
      <c r="AK106" s="406" t="str">
        <f>IF(AM103="","",AM103)</f>
        <v>-</v>
      </c>
      <c r="AL106" s="410"/>
      <c r="AM106" s="398"/>
      <c r="AN106" s="398"/>
      <c r="AO106" s="399"/>
      <c r="AP106" s="51">
        <v>24</v>
      </c>
      <c r="AQ106" s="88" t="str">
        <f t="shared" si="25"/>
        <v>-</v>
      </c>
      <c r="AR106" s="95">
        <v>22</v>
      </c>
      <c r="AS106" s="343"/>
      <c r="AT106" s="348"/>
      <c r="AU106" s="349"/>
      <c r="AV106" s="349"/>
      <c r="AW106" s="350"/>
      <c r="AX106" s="22"/>
      <c r="AY106" s="120">
        <f>COUNTIF(AD105:AS107,"○")</f>
        <v>2</v>
      </c>
      <c r="AZ106" s="116">
        <f>COUNTIF(AD105:AS107,"×")</f>
        <v>1</v>
      </c>
      <c r="BA106" s="119">
        <f>(IF((AD105&gt;AF105),1,0))+(IF((AD106&gt;AF106),1,0))+(IF((AD107&gt;AF107),1,0))+(IF((AH105&gt;AJ105),1,0))+(IF((AH106&gt;AJ106),1,0))+(IF((AH107&gt;AJ107),1,0))+(IF((AL105&gt;AN105),1,0))+(IF((AL106&gt;AN106),1,0))+(IF((AL107&gt;AN107),1,0))+(IF((AP105&gt;AR105),1,0))+(IF((AP106&gt;AR106),1,0))+(IF((AP107&gt;AR107),1,0))</f>
        <v>4</v>
      </c>
      <c r="BB106" s="118">
        <f>(IF((AD105&lt;AF105),1,0))+(IF((AD106&lt;AF106),1,0))+(IF((AD107&lt;AF107),1,0))+(IF((AH105&lt;AJ105),1,0))+(IF((AH106&lt;AJ106),1,0))+(IF((AH107&lt;AJ107),1,0))+(IF((AL105&lt;AN105),1,0))+(IF((AL106&lt;AN106),1,0))+(IF((AL107&lt;AN107),1,0))+(IF((AP105&lt;AR105),1,0))+(IF((AP106&lt;AR106),1,0))+(IF((AP107&lt;AR107),1,0))</f>
        <v>3</v>
      </c>
      <c r="BC106" s="117">
        <f>BA106-BB106</f>
        <v>1</v>
      </c>
      <c r="BD106" s="116">
        <f>SUM(AD105:AD107,AH105:AH107,AL105:AL107,AP105:AP107)</f>
        <v>134</v>
      </c>
      <c r="BE106" s="116">
        <f>SUM(AF105:AF107,AJ105:AJ107,AN105:AN107,AR105:AR107)</f>
        <v>129</v>
      </c>
      <c r="BF106" s="115">
        <f>BD106-BE106</f>
        <v>5</v>
      </c>
      <c r="BR106" s="227"/>
      <c r="BS106" s="261"/>
      <c r="BT106" s="261"/>
    </row>
    <row r="107" spans="2:78" ht="12.6" customHeight="1">
      <c r="H107" s="495" t="str">
        <f>AB105</f>
        <v>加藤淳二</v>
      </c>
      <c r="I107" s="482"/>
      <c r="J107" s="482"/>
      <c r="K107" s="482"/>
      <c r="L107" s="482"/>
      <c r="M107" s="482" t="str">
        <f>AC105</f>
        <v>ARROWS</v>
      </c>
      <c r="N107" s="482"/>
      <c r="O107" s="482"/>
      <c r="P107" s="482"/>
      <c r="Q107" s="483"/>
      <c r="Y107" s="124"/>
      <c r="Z107" s="124"/>
      <c r="AA107" s="124"/>
      <c r="AB107" s="143"/>
      <c r="AC107" s="150"/>
      <c r="AD107" s="107" t="str">
        <f>IF(AN101="","",AN101)</f>
        <v/>
      </c>
      <c r="AE107" s="105" t="str">
        <f t="shared" si="26"/>
        <v/>
      </c>
      <c r="AF107" s="106" t="str">
        <f>IF(AL101="","",AL101)</f>
        <v/>
      </c>
      <c r="AG107" s="411" t="str">
        <f>IF(AI104="","",AI104)</f>
        <v/>
      </c>
      <c r="AH107" s="122" t="str">
        <f>IF(AN104="","",AN104)</f>
        <v/>
      </c>
      <c r="AI107" s="88" t="str">
        <f t="shared" si="27"/>
        <v/>
      </c>
      <c r="AJ107" s="106" t="str">
        <f>IF(AL104="","",AL104)</f>
        <v/>
      </c>
      <c r="AK107" s="411" t="str">
        <f>IF(AM104="","",AM104)</f>
        <v/>
      </c>
      <c r="AL107" s="412"/>
      <c r="AM107" s="401"/>
      <c r="AN107" s="401"/>
      <c r="AO107" s="402"/>
      <c r="AP107" s="60">
        <v>21</v>
      </c>
      <c r="AQ107" s="88" t="str">
        <f t="shared" si="25"/>
        <v>-</v>
      </c>
      <c r="AR107" s="104">
        <v>14</v>
      </c>
      <c r="AS107" s="344"/>
      <c r="AT107" s="49">
        <f>AY106</f>
        <v>2</v>
      </c>
      <c r="AU107" s="48" t="s">
        <v>10</v>
      </c>
      <c r="AV107" s="48">
        <f>AZ106</f>
        <v>1</v>
      </c>
      <c r="AW107" s="47" t="s">
        <v>7</v>
      </c>
      <c r="AX107" s="22"/>
      <c r="AY107" s="120"/>
      <c r="AZ107" s="116"/>
      <c r="BA107" s="120"/>
      <c r="BB107" s="116"/>
      <c r="BC107" s="115"/>
      <c r="BD107" s="116"/>
      <c r="BE107" s="116"/>
      <c r="BF107" s="115"/>
      <c r="BR107" s="227"/>
    </row>
    <row r="108" spans="2:78" ht="12.6" customHeight="1">
      <c r="H108" s="496"/>
      <c r="I108" s="484"/>
      <c r="J108" s="484"/>
      <c r="K108" s="484"/>
      <c r="L108" s="484"/>
      <c r="M108" s="484"/>
      <c r="N108" s="484"/>
      <c r="O108" s="484"/>
      <c r="P108" s="484"/>
      <c r="Q108" s="485"/>
      <c r="Y108" s="124"/>
      <c r="Z108" s="124"/>
      <c r="AA108" s="124"/>
      <c r="AB108" s="147" t="s">
        <v>137</v>
      </c>
      <c r="AC108" s="148" t="s">
        <v>139</v>
      </c>
      <c r="AD108" s="90">
        <f>IF(AR99="","",AR99)</f>
        <v>12</v>
      </c>
      <c r="AE108" s="88" t="str">
        <f t="shared" si="26"/>
        <v>-</v>
      </c>
      <c r="AF108" s="278">
        <f>IF(AP99="","",AP99)</f>
        <v>21</v>
      </c>
      <c r="AG108" s="405" t="str">
        <f>IF(AS99="","",IF(AS99="○","×",IF(AS99="×","○")))</f>
        <v>×</v>
      </c>
      <c r="AH108" s="89">
        <f>IF(AR102="","",AR102)</f>
        <v>22</v>
      </c>
      <c r="AI108" s="91" t="str">
        <f t="shared" si="27"/>
        <v>-</v>
      </c>
      <c r="AJ108" s="278">
        <f>IF(AP102="","",AP102)</f>
        <v>20</v>
      </c>
      <c r="AK108" s="405" t="str">
        <f>IF(AS102="","",IF(AS102="○","×",IF(AS102="×","○")))</f>
        <v>×</v>
      </c>
      <c r="AL108" s="92">
        <f>IF(AR105="","",AR105)</f>
        <v>21</v>
      </c>
      <c r="AM108" s="88" t="str">
        <f>IF(AL108="","","-")</f>
        <v>-</v>
      </c>
      <c r="AN108" s="277">
        <f>IF(AP105="","",AP105)</f>
        <v>19</v>
      </c>
      <c r="AO108" s="405" t="str">
        <f>IF(AS105="","",IF(AS105="○","×",IF(AS105="×","○")))</f>
        <v>×</v>
      </c>
      <c r="AP108" s="407"/>
      <c r="AQ108" s="408"/>
      <c r="AR108" s="408"/>
      <c r="AS108" s="467"/>
      <c r="AT108" s="345" t="s">
        <v>185</v>
      </c>
      <c r="AU108" s="346"/>
      <c r="AV108" s="346"/>
      <c r="AW108" s="347"/>
      <c r="AX108" s="22"/>
      <c r="AY108" s="275"/>
      <c r="AZ108" s="276"/>
      <c r="BA108" s="275"/>
      <c r="BB108" s="276"/>
      <c r="BC108" s="121"/>
      <c r="BD108" s="276"/>
      <c r="BE108" s="276"/>
      <c r="BF108" s="121"/>
      <c r="BR108" s="227"/>
      <c r="BU108" s="261"/>
    </row>
    <row r="109" spans="2:78" ht="12.6" customHeight="1">
      <c r="H109" s="495" t="str">
        <f>AB106</f>
        <v>岸靖仁</v>
      </c>
      <c r="I109" s="482"/>
      <c r="J109" s="482"/>
      <c r="K109" s="482"/>
      <c r="L109" s="482"/>
      <c r="M109" s="482" t="str">
        <f>AC106</f>
        <v>ARROWS</v>
      </c>
      <c r="N109" s="482"/>
      <c r="O109" s="482"/>
      <c r="P109" s="482"/>
      <c r="Q109" s="483"/>
      <c r="Y109" s="124"/>
      <c r="Z109" s="124"/>
      <c r="AA109" s="124"/>
      <c r="AB109" s="147" t="s">
        <v>138</v>
      </c>
      <c r="AC109" s="240" t="s">
        <v>140</v>
      </c>
      <c r="AD109" s="90">
        <f>IF(AR100="","",AR100)</f>
        <v>11</v>
      </c>
      <c r="AE109" s="88" t="str">
        <f t="shared" si="26"/>
        <v>-</v>
      </c>
      <c r="AF109" s="278">
        <f>IF(AP100="","",AP100)</f>
        <v>21</v>
      </c>
      <c r="AG109" s="406" t="str">
        <f>IF(AI106="","",AI106)</f>
        <v>-</v>
      </c>
      <c r="AH109" s="89">
        <f>IF(AR103="","",AR103)</f>
        <v>4</v>
      </c>
      <c r="AI109" s="88" t="str">
        <f t="shared" si="27"/>
        <v>-</v>
      </c>
      <c r="AJ109" s="278">
        <f>IF(AP103="","",AP103)</f>
        <v>21</v>
      </c>
      <c r="AK109" s="406" t="str">
        <f>IF(AM106="","",AM106)</f>
        <v/>
      </c>
      <c r="AL109" s="89">
        <f>IF(AR106="","",AR106)</f>
        <v>22</v>
      </c>
      <c r="AM109" s="88" t="str">
        <f>IF(AL109="","","-")</f>
        <v>-</v>
      </c>
      <c r="AN109" s="278">
        <f>IF(AP106="","",AP106)</f>
        <v>24</v>
      </c>
      <c r="AO109" s="406" t="str">
        <f>IF(AQ106="","",AQ106)</f>
        <v>-</v>
      </c>
      <c r="AP109" s="410"/>
      <c r="AQ109" s="398"/>
      <c r="AR109" s="398"/>
      <c r="AS109" s="468"/>
      <c r="AT109" s="348"/>
      <c r="AU109" s="349"/>
      <c r="AV109" s="349"/>
      <c r="AW109" s="350"/>
      <c r="AX109" s="22"/>
      <c r="AY109" s="120">
        <f>COUNTIF(AD108:AS110,"○")</f>
        <v>0</v>
      </c>
      <c r="AZ109" s="116">
        <f>COUNTIF(AD108:AS110,"×")</f>
        <v>3</v>
      </c>
      <c r="BA109" s="119">
        <f>(IF((AD108&gt;AF108),1,0))+(IF((AD109&gt;AF109),1,0))+(IF((AD110&gt;AF110),1,0))+(IF((AH108&gt;AJ108),1,0))+(IF((AH109&gt;AJ109),1,0))+(IF((AH110&gt;AJ110),1,0))+(IF((AL108&gt;AN108),1,0))+(IF((AL109&gt;AN109),1,0))+(IF((AL110&gt;AN110),1,0))+(IF((AP108&gt;AR108),1,0))+(IF((AP109&gt;AR109),1,0))+(IF((AP110&gt;AR110),1,0))</f>
        <v>2</v>
      </c>
      <c r="BB109" s="118">
        <f>(IF((AD108&lt;AF108),1,0))+(IF((AD109&lt;AF109),1,0))+(IF((AD110&lt;AF110),1,0))+(IF((AH108&lt;AJ108),1,0))+(IF((AH109&lt;AJ109),1,0))+(IF((AH110&lt;AJ110),1,0))+(IF((AL108&lt;AN108),1,0))+(IF((AL109&lt;AN109),1,0))+(IF((AL110&lt;AN110),1,0))+(IF((AP108&lt;AR108),1,0))+(IF((AP109&lt;AR109),1,0))+(IF((AP110&lt;AR110),1,0))</f>
        <v>6</v>
      </c>
      <c r="BC109" s="117">
        <f>BA109-BB109</f>
        <v>-4</v>
      </c>
      <c r="BD109" s="116">
        <f>SUM(AD108:AD110,AH108:AH110,AL108:AL110,AP108:AP110)</f>
        <v>123</v>
      </c>
      <c r="BE109" s="116">
        <f>SUM(AF108:AF110,AJ108:AJ110,AN108:AN110,AR108:AR110)</f>
        <v>168</v>
      </c>
      <c r="BF109" s="115">
        <f>BD109-BE109</f>
        <v>-45</v>
      </c>
      <c r="BQ109" s="163"/>
      <c r="BR109" s="163"/>
      <c r="BU109" s="261"/>
    </row>
    <row r="110" spans="2:78" ht="12.6" customHeight="1" thickBot="1">
      <c r="H110" s="496"/>
      <c r="I110" s="484"/>
      <c r="J110" s="484"/>
      <c r="K110" s="484"/>
      <c r="L110" s="484"/>
      <c r="M110" s="484"/>
      <c r="N110" s="484"/>
      <c r="O110" s="484"/>
      <c r="P110" s="484"/>
      <c r="Q110" s="485"/>
      <c r="Y110" s="124"/>
      <c r="Z110" s="124"/>
      <c r="AA110" s="124"/>
      <c r="AB110" s="151"/>
      <c r="AC110" s="152"/>
      <c r="AD110" s="80" t="str">
        <f>IF(AR101="","",AR101)</f>
        <v/>
      </c>
      <c r="AE110" s="78" t="str">
        <f t="shared" si="26"/>
        <v/>
      </c>
      <c r="AF110" s="279" t="str">
        <f>IF(AP101="","",AP101)</f>
        <v/>
      </c>
      <c r="AG110" s="416" t="str">
        <f>IF(AI107="","",AI107)</f>
        <v/>
      </c>
      <c r="AH110" s="79">
        <f>IF(AR104="","",AR104)</f>
        <v>17</v>
      </c>
      <c r="AI110" s="78" t="str">
        <f t="shared" si="27"/>
        <v>-</v>
      </c>
      <c r="AJ110" s="279">
        <f>IF(AP104="","",AP104)</f>
        <v>21</v>
      </c>
      <c r="AK110" s="416" t="str">
        <f>IF(AM107="","",AM107)</f>
        <v/>
      </c>
      <c r="AL110" s="79">
        <f>IF(AR107="","",AR107)</f>
        <v>14</v>
      </c>
      <c r="AM110" s="78" t="str">
        <f>IF(AL110="","","-")</f>
        <v>-</v>
      </c>
      <c r="AN110" s="279">
        <f>IF(AP107="","",AP107)</f>
        <v>21</v>
      </c>
      <c r="AO110" s="416" t="str">
        <f>IF(AQ107="","",AQ107)</f>
        <v>-</v>
      </c>
      <c r="AP110" s="417"/>
      <c r="AQ110" s="418"/>
      <c r="AR110" s="418"/>
      <c r="AS110" s="469"/>
      <c r="AT110" s="25">
        <f>AY109</f>
        <v>0</v>
      </c>
      <c r="AU110" s="24" t="s">
        <v>10</v>
      </c>
      <c r="AV110" s="24">
        <f>AZ109</f>
        <v>3</v>
      </c>
      <c r="AW110" s="23" t="s">
        <v>7</v>
      </c>
      <c r="AX110" s="22"/>
      <c r="AY110" s="114"/>
      <c r="AZ110" s="113"/>
      <c r="BA110" s="114"/>
      <c r="BB110" s="113"/>
      <c r="BC110" s="112"/>
      <c r="BD110" s="113"/>
      <c r="BE110" s="113"/>
      <c r="BF110" s="112"/>
      <c r="BQ110" s="163"/>
      <c r="BR110" s="163"/>
    </row>
    <row r="111" spans="2:78" ht="12.6" customHeight="1">
      <c r="Y111" s="124"/>
      <c r="Z111" s="124"/>
      <c r="AA111" s="124"/>
      <c r="AB111" s="154"/>
      <c r="AC111" s="154"/>
      <c r="AD111" s="155"/>
      <c r="AE111" s="155"/>
      <c r="AF111" s="155"/>
      <c r="AG111" s="155"/>
      <c r="AH111" s="156"/>
      <c r="AI111" s="156"/>
      <c r="AJ111" s="156"/>
      <c r="AK111" s="156"/>
      <c r="AL111" s="156"/>
      <c r="AM111" s="156"/>
      <c r="AN111" s="156"/>
      <c r="AO111" s="156"/>
      <c r="AP111" s="155"/>
      <c r="AQ111" s="155"/>
      <c r="AR111" s="155"/>
      <c r="AS111" s="155"/>
      <c r="AU111" s="126"/>
      <c r="AV111" s="126"/>
      <c r="AW111" s="126"/>
      <c r="AX111" s="127"/>
      <c r="AY111" s="127"/>
      <c r="AZ111" s="127"/>
      <c r="BA111" s="127"/>
      <c r="BY111" s="163"/>
      <c r="BZ111" s="163"/>
    </row>
    <row r="112" spans="2:78" ht="12.6" customHeight="1">
      <c r="B112" s="154"/>
      <c r="C112" s="154"/>
      <c r="D112" s="155"/>
      <c r="E112" s="155"/>
      <c r="F112" s="155"/>
      <c r="G112" s="155"/>
      <c r="H112" s="156"/>
      <c r="I112" s="156"/>
      <c r="J112" s="156"/>
      <c r="K112" s="156"/>
      <c r="L112" s="156"/>
      <c r="M112" s="156"/>
      <c r="N112" s="156"/>
      <c r="O112" s="156"/>
      <c r="P112" s="155"/>
      <c r="Q112" s="155"/>
      <c r="R112" s="155"/>
      <c r="S112" s="155"/>
      <c r="U112" s="126"/>
      <c r="V112" s="126"/>
      <c r="W112" s="126"/>
      <c r="X112" s="127"/>
      <c r="Y112" s="127"/>
      <c r="Z112" s="127"/>
      <c r="AA112" s="127"/>
      <c r="BA112" s="124"/>
    </row>
    <row r="113" spans="2:72" ht="12.6" customHeight="1" thickBot="1">
      <c r="B113" s="262"/>
      <c r="C113" s="262"/>
      <c r="D113" s="262"/>
      <c r="E113" s="262"/>
      <c r="F113" s="262"/>
      <c r="G113" s="262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70"/>
      <c r="AE113" s="170"/>
      <c r="AY113" s="124"/>
      <c r="AZ113" s="124"/>
      <c r="BA113" s="124"/>
    </row>
    <row r="114" spans="2:72" ht="12.6" customHeight="1">
      <c r="B114" s="173"/>
      <c r="C114" s="173"/>
      <c r="D114" s="173"/>
      <c r="E114" s="173"/>
      <c r="F114" s="173"/>
      <c r="G114" s="173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5"/>
      <c r="AE114" s="175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Y114" s="124"/>
      <c r="AZ114" s="124"/>
      <c r="BA114" s="124"/>
    </row>
    <row r="115" spans="2:72" ht="12.6" customHeight="1" thickBot="1">
      <c r="B115" s="327" t="s">
        <v>168</v>
      </c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8" t="s">
        <v>67</v>
      </c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253"/>
      <c r="AB115" s="243"/>
      <c r="AC115" s="243"/>
      <c r="AD115" s="243"/>
      <c r="AE115" s="243"/>
      <c r="AF115" s="243"/>
      <c r="AG115" s="243"/>
      <c r="AH115" s="242"/>
      <c r="AI115" s="242"/>
      <c r="AJ115" s="242"/>
      <c r="AK115" s="242"/>
      <c r="AL115" s="242"/>
      <c r="AM115" s="242"/>
      <c r="AN115" s="242"/>
      <c r="AO115" s="242"/>
      <c r="AP115" s="242"/>
      <c r="AQ115" s="242"/>
      <c r="AR115" s="242"/>
      <c r="AS115" s="242"/>
      <c r="AT115" s="242"/>
      <c r="AU115" s="242"/>
      <c r="AV115" s="242"/>
      <c r="AW115" s="242"/>
      <c r="AX115" s="242"/>
      <c r="AY115" s="242"/>
      <c r="AZ115" s="242"/>
      <c r="BA115" s="242"/>
      <c r="BB115" s="242"/>
      <c r="BC115" s="169"/>
      <c r="BD115" s="170"/>
      <c r="BE115" s="170"/>
    </row>
    <row r="116" spans="2:72" ht="12.6" customHeight="1">
      <c r="B116" s="327"/>
      <c r="C116" s="327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124"/>
      <c r="AB116" s="501" t="s">
        <v>173</v>
      </c>
      <c r="AC116" s="502"/>
      <c r="AD116" s="368" t="str">
        <f>AB118</f>
        <v>井原厳</v>
      </c>
      <c r="AE116" s="369"/>
      <c r="AF116" s="369"/>
      <c r="AG116" s="370"/>
      <c r="AH116" s="371" t="str">
        <f>AB121</f>
        <v>三木空翔</v>
      </c>
      <c r="AI116" s="369"/>
      <c r="AJ116" s="369"/>
      <c r="AK116" s="370"/>
      <c r="AL116" s="371" t="str">
        <f>AB124</f>
        <v>藤枝教悦</v>
      </c>
      <c r="AM116" s="369"/>
      <c r="AN116" s="369"/>
      <c r="AO116" s="370"/>
      <c r="AP116" s="371" t="str">
        <f>AB127</f>
        <v>吉田凌芽</v>
      </c>
      <c r="AQ116" s="369"/>
      <c r="AR116" s="369"/>
      <c r="AS116" s="370"/>
      <c r="AT116" s="371" t="str">
        <f>AB130</f>
        <v>岸本縞治</v>
      </c>
      <c r="AU116" s="369"/>
      <c r="AV116" s="369"/>
      <c r="AW116" s="370"/>
      <c r="AX116" s="375" t="s">
        <v>1</v>
      </c>
      <c r="AY116" s="376"/>
      <c r="AZ116" s="376"/>
      <c r="BA116" s="377"/>
      <c r="BB116" s="280"/>
      <c r="BC116" s="378" t="s">
        <v>3</v>
      </c>
      <c r="BD116" s="379"/>
      <c r="BE116" s="380" t="s">
        <v>4</v>
      </c>
      <c r="BF116" s="381"/>
      <c r="BG116" s="382"/>
      <c r="BH116" s="387" t="s">
        <v>5</v>
      </c>
      <c r="BI116" s="388"/>
      <c r="BJ116" s="389"/>
    </row>
    <row r="117" spans="2:72" ht="12.6" customHeight="1" thickBot="1">
      <c r="B117" s="327"/>
      <c r="C117" s="327"/>
      <c r="D117" s="327"/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124"/>
      <c r="AB117" s="503"/>
      <c r="AC117" s="504"/>
      <c r="AD117" s="383" t="str">
        <f>AB119</f>
        <v>鈴木克典</v>
      </c>
      <c r="AE117" s="384"/>
      <c r="AF117" s="384"/>
      <c r="AG117" s="385"/>
      <c r="AH117" s="386" t="str">
        <f>AB122</f>
        <v>續木太翔</v>
      </c>
      <c r="AI117" s="384"/>
      <c r="AJ117" s="384"/>
      <c r="AK117" s="385"/>
      <c r="AL117" s="386" t="str">
        <f>AB125</f>
        <v>木下泉</v>
      </c>
      <c r="AM117" s="384"/>
      <c r="AN117" s="384"/>
      <c r="AO117" s="385"/>
      <c r="AP117" s="386" t="str">
        <f>AB128</f>
        <v>新屋仁</v>
      </c>
      <c r="AQ117" s="384"/>
      <c r="AR117" s="384"/>
      <c r="AS117" s="385"/>
      <c r="AT117" s="386" t="str">
        <f>AB131</f>
        <v>大西右恭</v>
      </c>
      <c r="AU117" s="384"/>
      <c r="AV117" s="384"/>
      <c r="AW117" s="385"/>
      <c r="AX117" s="390" t="s">
        <v>2</v>
      </c>
      <c r="AY117" s="391"/>
      <c r="AZ117" s="391"/>
      <c r="BA117" s="392"/>
      <c r="BB117" s="280"/>
      <c r="BC117" s="281" t="s">
        <v>6</v>
      </c>
      <c r="BD117" s="282" t="s">
        <v>7</v>
      </c>
      <c r="BE117" s="281" t="s">
        <v>46</v>
      </c>
      <c r="BF117" s="282" t="s">
        <v>8</v>
      </c>
      <c r="BG117" s="283" t="s">
        <v>9</v>
      </c>
      <c r="BH117" s="282" t="s">
        <v>46</v>
      </c>
      <c r="BI117" s="282" t="s">
        <v>8</v>
      </c>
      <c r="BJ117" s="283" t="s">
        <v>9</v>
      </c>
      <c r="BR117" s="217"/>
      <c r="BS117" s="217"/>
    </row>
    <row r="118" spans="2:72" ht="12.6" customHeight="1">
      <c r="E118" s="463" t="s">
        <v>21</v>
      </c>
      <c r="F118" s="463"/>
      <c r="G118" s="463"/>
      <c r="H118" s="463"/>
      <c r="I118" s="463"/>
      <c r="J118" s="463"/>
      <c r="K118" s="463"/>
      <c r="L118" s="463"/>
      <c r="M118" s="463"/>
      <c r="N118" s="463"/>
      <c r="W118" s="250"/>
      <c r="X118" s="505" t="s">
        <v>170</v>
      </c>
      <c r="Y118" s="505"/>
      <c r="Z118" s="505"/>
      <c r="AA118" s="506"/>
      <c r="AB118" s="171" t="s">
        <v>79</v>
      </c>
      <c r="AC118" s="172" t="s">
        <v>142</v>
      </c>
      <c r="AD118" s="394"/>
      <c r="AE118" s="395"/>
      <c r="AF118" s="395"/>
      <c r="AG118" s="396"/>
      <c r="AH118" s="51">
        <v>17</v>
      </c>
      <c r="AI118" s="88" t="str">
        <f>IF(AH118="","","-")</f>
        <v>-</v>
      </c>
      <c r="AJ118" s="95">
        <v>21</v>
      </c>
      <c r="AK118" s="361" t="str">
        <f>IF(AH118&lt;&gt;"",IF(AH118&gt;AJ118,IF(AH119&gt;AJ119,"○",IF(AH120&gt;AJ120,"○","×")),IF(AH119&gt;AJ119,IF(AH120&gt;AJ120,"○","×"),"×")),"")</f>
        <v>×</v>
      </c>
      <c r="AL118" s="51">
        <v>21</v>
      </c>
      <c r="AM118" s="110" t="str">
        <f t="shared" ref="AM118:AM123" si="28">IF(AL118="","","-")</f>
        <v>-</v>
      </c>
      <c r="AN118" s="109">
        <v>13</v>
      </c>
      <c r="AO118" s="361" t="str">
        <f>IF(AL118&lt;&gt;"",IF(AL118&gt;AN118,IF(AL119&gt;AN119,"○",IF(AL120&gt;AN120,"○","×")),IF(AL119&gt;AN119,IF(AL120&gt;AN120,"○","×"),"×")),"")</f>
        <v>○</v>
      </c>
      <c r="AP118" s="51">
        <v>21</v>
      </c>
      <c r="AQ118" s="110" t="str">
        <f t="shared" ref="AQ118:AQ126" si="29">IF(AP118="","","-")</f>
        <v>-</v>
      </c>
      <c r="AR118" s="109">
        <v>5</v>
      </c>
      <c r="AS118" s="361" t="str">
        <f>IF(AP118&lt;&gt;"",IF(AP118&gt;AR118,IF(AP119&gt;AR119,"○",IF(AP120&gt;AR120,"○","×")),IF(AP119&gt;AR119,IF(AP120&gt;AR120,"○","×"),"×")),"")</f>
        <v>○</v>
      </c>
      <c r="AT118" s="51">
        <v>22</v>
      </c>
      <c r="AU118" s="110" t="str">
        <f t="shared" ref="AU118:AU129" si="30">IF(AT118="","","-")</f>
        <v>-</v>
      </c>
      <c r="AV118" s="109">
        <v>20</v>
      </c>
      <c r="AW118" s="367" t="str">
        <f>IF(AT118&lt;&gt;"",IF(AT118&gt;AV118,IF(AT119&gt;AV119,"○",IF(AT120&gt;AV120,"○","×")),IF(AT119&gt;AV119,IF(AT120&gt;AV120,"○","×"),"×")),"")</f>
        <v>○</v>
      </c>
      <c r="AX118" s="420" t="s">
        <v>183</v>
      </c>
      <c r="AY118" s="421"/>
      <c r="AZ118" s="421"/>
      <c r="BA118" s="422"/>
      <c r="BB118" s="111"/>
      <c r="BC118" s="86"/>
      <c r="BD118" s="82"/>
      <c r="BE118" s="85"/>
      <c r="BF118" s="84"/>
      <c r="BG118" s="81"/>
      <c r="BH118" s="82"/>
      <c r="BI118" s="82"/>
      <c r="BJ118" s="81"/>
      <c r="BR118" s="217"/>
      <c r="BS118" s="217"/>
    </row>
    <row r="119" spans="2:72" ht="12.6" customHeight="1">
      <c r="E119" s="477"/>
      <c r="F119" s="477"/>
      <c r="G119" s="477"/>
      <c r="H119" s="477"/>
      <c r="I119" s="477"/>
      <c r="J119" s="477"/>
      <c r="K119" s="477"/>
      <c r="L119" s="477"/>
      <c r="M119" s="477"/>
      <c r="N119" s="477"/>
      <c r="W119" s="250"/>
      <c r="X119" s="505"/>
      <c r="Y119" s="505"/>
      <c r="Z119" s="505"/>
      <c r="AA119" s="506"/>
      <c r="AB119" s="128" t="s">
        <v>62</v>
      </c>
      <c r="AC119" s="129" t="s">
        <v>142</v>
      </c>
      <c r="AD119" s="397"/>
      <c r="AE119" s="398"/>
      <c r="AF119" s="398"/>
      <c r="AG119" s="399"/>
      <c r="AH119" s="51">
        <v>19</v>
      </c>
      <c r="AI119" s="88" t="str">
        <f>IF(AH119="","","-")</f>
        <v>-</v>
      </c>
      <c r="AJ119" s="108">
        <v>21</v>
      </c>
      <c r="AK119" s="357"/>
      <c r="AL119" s="51">
        <v>21</v>
      </c>
      <c r="AM119" s="88" t="str">
        <f t="shared" si="28"/>
        <v>-</v>
      </c>
      <c r="AN119" s="95">
        <v>11</v>
      </c>
      <c r="AO119" s="357"/>
      <c r="AP119" s="51">
        <v>21</v>
      </c>
      <c r="AQ119" s="88" t="str">
        <f t="shared" si="29"/>
        <v>-</v>
      </c>
      <c r="AR119" s="95">
        <v>15</v>
      </c>
      <c r="AS119" s="357"/>
      <c r="AT119" s="51">
        <v>21</v>
      </c>
      <c r="AU119" s="88" t="str">
        <f t="shared" si="30"/>
        <v>-</v>
      </c>
      <c r="AV119" s="95">
        <v>10</v>
      </c>
      <c r="AW119" s="343"/>
      <c r="AX119" s="348"/>
      <c r="AY119" s="349"/>
      <c r="AZ119" s="349"/>
      <c r="BA119" s="350"/>
      <c r="BB119" s="111"/>
      <c r="BC119" s="86">
        <f>COUNTIF(AD118:AW120,"○")</f>
        <v>3</v>
      </c>
      <c r="BD119" s="82">
        <f>COUNTIF(AD118:AW120,"×")</f>
        <v>1</v>
      </c>
      <c r="BE119" s="85">
        <f>(IF((AD118&gt;AF118),1,0))+(IF((AD119&gt;AF119),1,0))+(IF((AD120&gt;AF120),1,0))+(IF((AH118&gt;AJ118),1,0))+(IF((AH119&gt;AJ119),1,0))+(IF((AH120&gt;AJ120),1,0))+(IF((AL118&gt;AN118),1,0))+(IF((AL119&gt;AN119),1,0))+(IF((AL120&gt;AN120),1,0))+(IF((AP118&gt;AR118),1,0))+(IF((AP119&gt;AR119),1,0))+(IF((AP120&gt;AR120),1,0))+(IF((AT118&gt;AV118),1,0))+(IF((AT119&gt;AV119),1,0))+(IF((AT120&gt;AV120),1,0))</f>
        <v>6</v>
      </c>
      <c r="BF119" s="84">
        <f>(IF((AD118&lt;AF118),1,0))+(IF((AD119&lt;AF119),1,0))+(IF((AD120&lt;AF120),1,0))+(IF((AH118&lt;AJ118),1,0))+(IF((AH119&lt;AJ119),1,0))+(IF((AH120&lt;AJ120),1,0))+(IF((AL118&lt;AN118),1,0))+(IF((AL119&lt;AN119),1,0))+(IF((AL120&lt;AN120),1,0))+(IF((AP118&lt;AR118),1,0))+(IF((AP119&lt;AR119),1,0))+(IF((AP120&lt;AR120),1,0))+(IF((AT118&lt;AV118),1,0))+(IF((AT119&lt;AV119),1,0))+(IF((AT120&lt;AV120),1,0))</f>
        <v>2</v>
      </c>
      <c r="BG119" s="83">
        <f>BE119-BF119</f>
        <v>4</v>
      </c>
      <c r="BH119" s="82">
        <f>SUM(AD118:AD120,AH118:AH120,AL118:AL120,AP118:AP120,AT118:AT120)</f>
        <v>163</v>
      </c>
      <c r="BI119" s="82">
        <f>SUM(AF118:AF120,AJ118:AJ120,AN118:AN120,AR118:AR120,AV118:AV120)</f>
        <v>116</v>
      </c>
      <c r="BJ119" s="81">
        <f>BH119-BI119</f>
        <v>47</v>
      </c>
      <c r="BR119" s="217"/>
      <c r="BS119" s="217"/>
    </row>
    <row r="120" spans="2:72" ht="12.6" customHeight="1">
      <c r="E120" s="495" t="str">
        <f>AB121</f>
        <v>三木空翔</v>
      </c>
      <c r="F120" s="482"/>
      <c r="G120" s="482"/>
      <c r="H120" s="482"/>
      <c r="I120" s="482"/>
      <c r="J120" s="482" t="str">
        <f>AC121</f>
        <v>土居中学校</v>
      </c>
      <c r="K120" s="482"/>
      <c r="L120" s="482"/>
      <c r="M120" s="482"/>
      <c r="N120" s="483"/>
      <c r="W120" s="250"/>
      <c r="X120" s="251"/>
      <c r="Y120" s="251"/>
      <c r="Z120" s="251"/>
      <c r="AA120" s="251"/>
      <c r="AB120" s="130"/>
      <c r="AC120" s="131"/>
      <c r="AD120" s="400"/>
      <c r="AE120" s="401"/>
      <c r="AF120" s="401"/>
      <c r="AG120" s="402"/>
      <c r="AH120" s="60"/>
      <c r="AI120" s="88" t="str">
        <f>IF(AH120="","","-")</f>
        <v/>
      </c>
      <c r="AJ120" s="104"/>
      <c r="AK120" s="358"/>
      <c r="AL120" s="60"/>
      <c r="AM120" s="105" t="str">
        <f t="shared" si="28"/>
        <v/>
      </c>
      <c r="AN120" s="104"/>
      <c r="AO120" s="357"/>
      <c r="AP120" s="51"/>
      <c r="AQ120" s="88" t="str">
        <f t="shared" si="29"/>
        <v/>
      </c>
      <c r="AR120" s="95"/>
      <c r="AS120" s="357"/>
      <c r="AT120" s="51"/>
      <c r="AU120" s="88" t="str">
        <f t="shared" si="30"/>
        <v/>
      </c>
      <c r="AV120" s="95"/>
      <c r="AW120" s="343"/>
      <c r="AX120" s="49">
        <f>BC119</f>
        <v>3</v>
      </c>
      <c r="AY120" s="48" t="s">
        <v>10</v>
      </c>
      <c r="AZ120" s="48">
        <f>BD119</f>
        <v>1</v>
      </c>
      <c r="BA120" s="47" t="s">
        <v>7</v>
      </c>
      <c r="BB120" s="111"/>
      <c r="BC120" s="86"/>
      <c r="BD120" s="82"/>
      <c r="BE120" s="85"/>
      <c r="BF120" s="84"/>
      <c r="BG120" s="81"/>
      <c r="BH120" s="82"/>
      <c r="BI120" s="82"/>
      <c r="BJ120" s="81"/>
      <c r="BR120" s="264"/>
      <c r="BS120" s="264"/>
    </row>
    <row r="121" spans="2:72" ht="12.6" customHeight="1">
      <c r="E121" s="496"/>
      <c r="F121" s="484"/>
      <c r="G121" s="484"/>
      <c r="H121" s="484"/>
      <c r="I121" s="484"/>
      <c r="J121" s="484"/>
      <c r="K121" s="484"/>
      <c r="L121" s="484"/>
      <c r="M121" s="484"/>
      <c r="N121" s="485"/>
      <c r="W121" s="250"/>
      <c r="X121" s="505" t="s">
        <v>170</v>
      </c>
      <c r="Y121" s="505"/>
      <c r="Z121" s="505"/>
      <c r="AA121" s="506"/>
      <c r="AB121" s="128" t="s">
        <v>143</v>
      </c>
      <c r="AC121" s="133" t="s">
        <v>145</v>
      </c>
      <c r="AD121" s="90">
        <f>IF(AJ118="","",AJ118)</f>
        <v>21</v>
      </c>
      <c r="AE121" s="88" t="str">
        <f t="shared" ref="AE121:AE132" si="31">IF(AD121="","","-")</f>
        <v>-</v>
      </c>
      <c r="AF121" s="278">
        <f>IF(AH118="","",AH118)</f>
        <v>17</v>
      </c>
      <c r="AG121" s="405" t="str">
        <f>IF(AK118="","",IF(AK118="○","×",IF(AK118="×","○")))</f>
        <v>○</v>
      </c>
      <c r="AH121" s="407"/>
      <c r="AI121" s="408"/>
      <c r="AJ121" s="408"/>
      <c r="AK121" s="409"/>
      <c r="AL121" s="51">
        <v>15</v>
      </c>
      <c r="AM121" s="88" t="str">
        <f t="shared" si="28"/>
        <v>-</v>
      </c>
      <c r="AN121" s="95">
        <v>21</v>
      </c>
      <c r="AO121" s="356" t="str">
        <f>IF(AL121&lt;&gt;"",IF(AL121&gt;AN121,IF(AL122&gt;AN122,"○",IF(AL123&gt;AN123,"○","×")),IF(AL122&gt;AN122,IF(AL123&gt;AN123,"○","×"),"×")),"")</f>
        <v>×</v>
      </c>
      <c r="AP121" s="56">
        <v>21</v>
      </c>
      <c r="AQ121" s="91" t="str">
        <f t="shared" si="29"/>
        <v>-</v>
      </c>
      <c r="AR121" s="96">
        <v>3</v>
      </c>
      <c r="AS121" s="356" t="str">
        <f>IF(AP121&lt;&gt;"",IF(AP121&gt;AR121,IF(AP122&gt;AR122,"○",IF(AP123&gt;AR123,"○","×")),IF(AP122&gt;AR122,IF(AP123&gt;AR123,"○","×"),"×")),"")</f>
        <v>○</v>
      </c>
      <c r="AT121" s="56">
        <v>21</v>
      </c>
      <c r="AU121" s="91" t="str">
        <f t="shared" si="30"/>
        <v>-</v>
      </c>
      <c r="AV121" s="96">
        <v>9</v>
      </c>
      <c r="AW121" s="359" t="str">
        <f>IF(AT121&lt;&gt;"",IF(AT121&gt;AV121,IF(AT122&gt;AV122,"○",IF(AT123&gt;AV123,"○","×")),IF(AT122&gt;AV122,IF(AT123&gt;AV123,"○","×"),"×")),"")</f>
        <v>○</v>
      </c>
      <c r="AX121" s="345" t="s">
        <v>179</v>
      </c>
      <c r="AY121" s="346"/>
      <c r="AZ121" s="346"/>
      <c r="BA121" s="347"/>
      <c r="BB121" s="111"/>
      <c r="BC121" s="101"/>
      <c r="BD121" s="98"/>
      <c r="BE121" s="100"/>
      <c r="BF121" s="99"/>
      <c r="BG121" s="97"/>
      <c r="BH121" s="98"/>
      <c r="BI121" s="98"/>
      <c r="BJ121" s="97"/>
      <c r="BR121" s="264"/>
      <c r="BS121" s="264"/>
    </row>
    <row r="122" spans="2:72" ht="12.6" customHeight="1">
      <c r="E122" s="495" t="str">
        <f>AB122</f>
        <v>續木太翔</v>
      </c>
      <c r="F122" s="482"/>
      <c r="G122" s="482"/>
      <c r="H122" s="482"/>
      <c r="I122" s="482"/>
      <c r="J122" s="482" t="str">
        <f>AC122</f>
        <v>土居中学校</v>
      </c>
      <c r="K122" s="482"/>
      <c r="L122" s="482"/>
      <c r="M122" s="482"/>
      <c r="N122" s="483"/>
      <c r="W122" s="250"/>
      <c r="X122" s="505"/>
      <c r="Y122" s="505"/>
      <c r="Z122" s="505"/>
      <c r="AA122" s="506"/>
      <c r="AB122" s="128" t="s">
        <v>144</v>
      </c>
      <c r="AC122" s="134" t="s">
        <v>145</v>
      </c>
      <c r="AD122" s="90">
        <f>IF(AJ119="","",AJ119)</f>
        <v>21</v>
      </c>
      <c r="AE122" s="88" t="str">
        <f t="shared" si="31"/>
        <v>-</v>
      </c>
      <c r="AF122" s="278">
        <f>IF(AH119="","",AH119)</f>
        <v>19</v>
      </c>
      <c r="AG122" s="406" t="str">
        <f>IF(AI119="","",AI119)</f>
        <v>-</v>
      </c>
      <c r="AH122" s="410"/>
      <c r="AI122" s="398"/>
      <c r="AJ122" s="398"/>
      <c r="AK122" s="399"/>
      <c r="AL122" s="51">
        <v>18</v>
      </c>
      <c r="AM122" s="88" t="str">
        <f t="shared" si="28"/>
        <v>-</v>
      </c>
      <c r="AN122" s="95">
        <v>21</v>
      </c>
      <c r="AO122" s="357"/>
      <c r="AP122" s="51">
        <v>21</v>
      </c>
      <c r="AQ122" s="88" t="str">
        <f t="shared" si="29"/>
        <v>-</v>
      </c>
      <c r="AR122" s="95">
        <v>9</v>
      </c>
      <c r="AS122" s="357"/>
      <c r="AT122" s="51">
        <v>21</v>
      </c>
      <c r="AU122" s="88" t="str">
        <f t="shared" si="30"/>
        <v>-</v>
      </c>
      <c r="AV122" s="95">
        <v>7</v>
      </c>
      <c r="AW122" s="343"/>
      <c r="AX122" s="348"/>
      <c r="AY122" s="349"/>
      <c r="AZ122" s="349"/>
      <c r="BA122" s="350"/>
      <c r="BB122" s="111"/>
      <c r="BC122" s="86">
        <f>COUNTIF(AD121:AW123,"○")</f>
        <v>3</v>
      </c>
      <c r="BD122" s="82">
        <f>COUNTIF(AD121:AW123,"×")</f>
        <v>1</v>
      </c>
      <c r="BE122" s="85">
        <f>(IF((AD121&gt;AF121),1,0))+(IF((AD122&gt;AF122),1,0))+(IF((AD123&gt;AF123),1,0))+(IF((AH121&gt;AJ121),1,0))+(IF((AH122&gt;AJ122),1,0))+(IF((AH123&gt;AJ123),1,0))+(IF((AL121&gt;AN121),1,0))+(IF((AL122&gt;AN122),1,0))+(IF((AL123&gt;AN123),1,0))+(IF((AP121&gt;AR121),1,0))+(IF((AP122&gt;AR122),1,0))+(IF((AP123&gt;AR123),1,0))+(IF((AT121&gt;AV121),1,0))+(IF((AT122&gt;AV122),1,0))+(IF((AT123&gt;AV123),1,0))</f>
        <v>6</v>
      </c>
      <c r="BF122" s="84">
        <f>(IF((AD121&lt;AF121),1,0))+(IF((AD122&lt;AF122),1,0))+(IF((AD123&lt;AF123),1,0))+(IF((AH121&lt;AJ121),1,0))+(IF((AH122&lt;AJ122),1,0))+(IF((AH123&lt;AJ123),1,0))+(IF((AL121&lt;AN121),1,0))+(IF((AL122&lt;AN122),1,0))+(IF((AL123&lt;AN123),1,0))+(IF((AP121&lt;AR121),1,0))+(IF((AP122&lt;AR122),1,0))+(IF((AP123&lt;AR123),1,0))+(IF((AT121&lt;AV121),1,0))+(IF((AT122&lt;AV122),1,0))+(IF((AT123&lt;AV123),1,0))</f>
        <v>2</v>
      </c>
      <c r="BG122" s="83">
        <f>BE122-BF122</f>
        <v>4</v>
      </c>
      <c r="BH122" s="82">
        <f>SUM(AD121:AD123,AH121:AH123,AL121:AL123,AP121:AP123,AT121:AT123)</f>
        <v>159</v>
      </c>
      <c r="BI122" s="82">
        <f>SUM(AF121:AF123,AJ121:AJ123,AN121:AN123,AR121:AR123,AV121:AV123)</f>
        <v>106</v>
      </c>
      <c r="BJ122" s="81">
        <f>BH122-BI122</f>
        <v>53</v>
      </c>
      <c r="BR122" s="217"/>
      <c r="BS122" s="217"/>
    </row>
    <row r="123" spans="2:72" ht="12.6" customHeight="1">
      <c r="E123" s="496"/>
      <c r="F123" s="484"/>
      <c r="G123" s="484"/>
      <c r="H123" s="484"/>
      <c r="I123" s="484"/>
      <c r="J123" s="484"/>
      <c r="K123" s="484"/>
      <c r="L123" s="484"/>
      <c r="M123" s="484"/>
      <c r="N123" s="485"/>
      <c r="W123" s="250"/>
      <c r="X123" s="251"/>
      <c r="Y123" s="251"/>
      <c r="Z123" s="251"/>
      <c r="AA123" s="251"/>
      <c r="AB123" s="130"/>
      <c r="AC123" s="135"/>
      <c r="AD123" s="107" t="str">
        <f>IF(AJ120="","",AJ120)</f>
        <v/>
      </c>
      <c r="AE123" s="88" t="str">
        <f t="shared" si="31"/>
        <v/>
      </c>
      <c r="AF123" s="106" t="str">
        <f>IF(AH120="","",AH120)</f>
        <v/>
      </c>
      <c r="AG123" s="411" t="str">
        <f>IF(AI120="","",AI120)</f>
        <v/>
      </c>
      <c r="AH123" s="412"/>
      <c r="AI123" s="401"/>
      <c r="AJ123" s="401"/>
      <c r="AK123" s="402"/>
      <c r="AL123" s="60"/>
      <c r="AM123" s="88" t="str">
        <f t="shared" si="28"/>
        <v/>
      </c>
      <c r="AN123" s="104"/>
      <c r="AO123" s="358"/>
      <c r="AP123" s="60"/>
      <c r="AQ123" s="105" t="str">
        <f t="shared" si="29"/>
        <v/>
      </c>
      <c r="AR123" s="104"/>
      <c r="AS123" s="358"/>
      <c r="AT123" s="60"/>
      <c r="AU123" s="105" t="str">
        <f t="shared" si="30"/>
        <v/>
      </c>
      <c r="AV123" s="104"/>
      <c r="AW123" s="343"/>
      <c r="AX123" s="49">
        <f>BC122</f>
        <v>3</v>
      </c>
      <c r="AY123" s="48" t="s">
        <v>10</v>
      </c>
      <c r="AZ123" s="48">
        <f>BD122</f>
        <v>1</v>
      </c>
      <c r="BA123" s="47" t="s">
        <v>7</v>
      </c>
      <c r="BB123" s="111"/>
      <c r="BC123" s="75"/>
      <c r="BD123" s="72"/>
      <c r="BE123" s="74"/>
      <c r="BF123" s="73"/>
      <c r="BG123" s="71"/>
      <c r="BH123" s="72"/>
      <c r="BI123" s="72"/>
      <c r="BJ123" s="71"/>
      <c r="BR123" s="241"/>
      <c r="BS123" s="241"/>
      <c r="BT123" s="258"/>
    </row>
    <row r="124" spans="2:72" ht="12.6" customHeight="1">
      <c r="E124" s="499" t="s">
        <v>22</v>
      </c>
      <c r="F124" s="499"/>
      <c r="G124" s="499"/>
      <c r="H124" s="499"/>
      <c r="I124" s="499"/>
      <c r="J124" s="499"/>
      <c r="K124" s="499"/>
      <c r="L124" s="499"/>
      <c r="M124" s="499"/>
      <c r="N124" s="499"/>
      <c r="W124" s="250"/>
      <c r="X124" s="505" t="s">
        <v>170</v>
      </c>
      <c r="Y124" s="505"/>
      <c r="Z124" s="505"/>
      <c r="AA124" s="506"/>
      <c r="AB124" s="136" t="s">
        <v>146</v>
      </c>
      <c r="AC124" s="134" t="s">
        <v>141</v>
      </c>
      <c r="AD124" s="90">
        <f>IF(AN118="","",AN118)</f>
        <v>13</v>
      </c>
      <c r="AE124" s="91" t="str">
        <f t="shared" si="31"/>
        <v>-</v>
      </c>
      <c r="AF124" s="278">
        <f>IF(AL118="","",AL118)</f>
        <v>21</v>
      </c>
      <c r="AG124" s="405" t="str">
        <f>IF(AO118="","",IF(AO118="○","×",IF(AO118="×","○")))</f>
        <v>×</v>
      </c>
      <c r="AH124" s="89">
        <f>IF(AN121="","",AN121)</f>
        <v>21</v>
      </c>
      <c r="AI124" s="88" t="str">
        <f t="shared" ref="AI124:AI132" si="32">IF(AH124="","","-")</f>
        <v>-</v>
      </c>
      <c r="AJ124" s="278">
        <f>IF(AL121="","",AL121)</f>
        <v>15</v>
      </c>
      <c r="AK124" s="405" t="str">
        <f>IF(AO121="","",IF(AO121="○","×",IF(AO121="×","○")))</f>
        <v>○</v>
      </c>
      <c r="AL124" s="407"/>
      <c r="AM124" s="408"/>
      <c r="AN124" s="408"/>
      <c r="AO124" s="409"/>
      <c r="AP124" s="51">
        <v>21</v>
      </c>
      <c r="AQ124" s="88" t="str">
        <f t="shared" si="29"/>
        <v>-</v>
      </c>
      <c r="AR124" s="95">
        <v>17</v>
      </c>
      <c r="AS124" s="357" t="str">
        <f>IF(AP124&lt;&gt;"",IF(AP124&gt;AR124,IF(AP125&gt;AR125,"○",IF(AP126&gt;AR126,"○","×")),IF(AP125&gt;AR125,IF(AP126&gt;AR126,"○","×"),"×")),"")</f>
        <v>○</v>
      </c>
      <c r="AT124" s="51">
        <v>21</v>
      </c>
      <c r="AU124" s="88" t="str">
        <f t="shared" si="30"/>
        <v>-</v>
      </c>
      <c r="AV124" s="95">
        <v>13</v>
      </c>
      <c r="AW124" s="359" t="str">
        <f>IF(AT124&lt;&gt;"",IF(AT124&gt;AV124,IF(AT125&gt;AV125,"○",IF(AT126&gt;AV126,"○","×")),IF(AT125&gt;AV125,IF(AT126&gt;AV126,"○","×"),"×")),"")</f>
        <v>○</v>
      </c>
      <c r="AX124" s="345" t="s">
        <v>184</v>
      </c>
      <c r="AY124" s="346"/>
      <c r="AZ124" s="346"/>
      <c r="BA124" s="347"/>
      <c r="BB124" s="111"/>
      <c r="BC124" s="86"/>
      <c r="BD124" s="82"/>
      <c r="BE124" s="85"/>
      <c r="BF124" s="84"/>
      <c r="BG124" s="81"/>
      <c r="BH124" s="82"/>
      <c r="BI124" s="82"/>
      <c r="BJ124" s="81"/>
      <c r="BR124" s="241"/>
      <c r="BS124" s="241"/>
      <c r="BT124" s="258"/>
    </row>
    <row r="125" spans="2:72" ht="12.6" customHeight="1">
      <c r="E125" s="500"/>
      <c r="F125" s="500"/>
      <c r="G125" s="500"/>
      <c r="H125" s="500"/>
      <c r="I125" s="500"/>
      <c r="J125" s="500"/>
      <c r="K125" s="500"/>
      <c r="L125" s="500"/>
      <c r="M125" s="500"/>
      <c r="N125" s="500"/>
      <c r="W125" s="250"/>
      <c r="X125" s="505"/>
      <c r="Y125" s="505"/>
      <c r="Z125" s="505"/>
      <c r="AA125" s="506"/>
      <c r="AB125" s="136" t="s">
        <v>147</v>
      </c>
      <c r="AC125" s="134" t="s">
        <v>141</v>
      </c>
      <c r="AD125" s="90">
        <f>IF(AN119="","",AN119)</f>
        <v>11</v>
      </c>
      <c r="AE125" s="88" t="str">
        <f t="shared" si="31"/>
        <v>-</v>
      </c>
      <c r="AF125" s="278">
        <f>IF(AL119="","",AL119)</f>
        <v>21</v>
      </c>
      <c r="AG125" s="406" t="str">
        <f>IF(AI122="","",AI122)</f>
        <v/>
      </c>
      <c r="AH125" s="89">
        <f>IF(AN122="","",AN122)</f>
        <v>21</v>
      </c>
      <c r="AI125" s="88" t="str">
        <f t="shared" si="32"/>
        <v>-</v>
      </c>
      <c r="AJ125" s="278">
        <f>IF(AL122="","",AL122)</f>
        <v>18</v>
      </c>
      <c r="AK125" s="406" t="str">
        <f>IF(AM122="","",AM122)</f>
        <v>-</v>
      </c>
      <c r="AL125" s="410"/>
      <c r="AM125" s="398"/>
      <c r="AN125" s="398"/>
      <c r="AO125" s="399"/>
      <c r="AP125" s="51">
        <v>21</v>
      </c>
      <c r="AQ125" s="88" t="str">
        <f t="shared" si="29"/>
        <v>-</v>
      </c>
      <c r="AR125" s="95">
        <v>4</v>
      </c>
      <c r="AS125" s="357"/>
      <c r="AT125" s="51">
        <v>22</v>
      </c>
      <c r="AU125" s="88" t="str">
        <f t="shared" si="30"/>
        <v>-</v>
      </c>
      <c r="AV125" s="95">
        <v>20</v>
      </c>
      <c r="AW125" s="343"/>
      <c r="AX125" s="348"/>
      <c r="AY125" s="349"/>
      <c r="AZ125" s="349"/>
      <c r="BA125" s="350"/>
      <c r="BB125" s="111"/>
      <c r="BC125" s="86">
        <f>COUNTIF(AD124:AW126,"○")</f>
        <v>3</v>
      </c>
      <c r="BD125" s="82">
        <f>COUNTIF(AD124:AW126,"×")</f>
        <v>1</v>
      </c>
      <c r="BE125" s="85">
        <f>(IF((AD124&gt;AF124),1,0))+(IF((AD125&gt;AF125),1,0))+(IF((AD126&gt;AF126),1,0))+(IF((AH124&gt;AJ124),1,0))+(IF((AH125&gt;AJ125),1,0))+(IF((AH126&gt;AJ126),1,0))+(IF((AL124&gt;AN124),1,0))+(IF((AL125&gt;AN125),1,0))+(IF((AL126&gt;AN126),1,0))+(IF((AP124&gt;AR124),1,0))+(IF((AP125&gt;AR125),1,0))+(IF((AP126&gt;AR126),1,0))+(IF((AT124&gt;AV124),1,0))+(IF((AT125&gt;AV125),1,0))+(IF((AT126&gt;AV126),1,0))</f>
        <v>6</v>
      </c>
      <c r="BF125" s="84">
        <f>(IF((AD124&lt;AF124),1,0))+(IF((AD125&lt;AF125),1,0))+(IF((AD126&lt;AF126),1,0))+(IF((AH124&lt;AJ124),1,0))+(IF((AH125&lt;AJ125),1,0))+(IF((AH126&lt;AJ126),1,0))+(IF((AL124&lt;AN124),1,0))+(IF((AL125&lt;AN125),1,0))+(IF((AL126&lt;AN126),1,0))+(IF((AP124&lt;AR124),1,0))+(IF((AP125&lt;AR125),1,0))+(IF((AP126&lt;AR126),1,0))+(IF((AT124&lt;AV124),1,0))+(IF((AT125&lt;AV125),1,0))+(IF((AT126&lt;AV126),1,0))</f>
        <v>2</v>
      </c>
      <c r="BG125" s="83">
        <f>BE125-BF125</f>
        <v>4</v>
      </c>
      <c r="BH125" s="82">
        <f>SUM(AD124:AD126,AH124:AH126,AL124:AL126,AP124:AP126,AT124:AT126)</f>
        <v>151</v>
      </c>
      <c r="BI125" s="82">
        <f>SUM(AF124:AF126,AJ124:AJ126,AN124:AN126,AR124:AR126,AV124:AV126)</f>
        <v>129</v>
      </c>
      <c r="BJ125" s="81">
        <f>BH125-BI125</f>
        <v>22</v>
      </c>
      <c r="BR125" s="217"/>
      <c r="BS125" s="217"/>
    </row>
    <row r="126" spans="2:72" ht="12.6" customHeight="1">
      <c r="E126" s="495" t="str">
        <f>AB118</f>
        <v>井原厳</v>
      </c>
      <c r="F126" s="482"/>
      <c r="G126" s="482"/>
      <c r="H126" s="482"/>
      <c r="I126" s="482"/>
      <c r="J126" s="482" t="str">
        <f>AC118</f>
        <v>ＩＢＣ</v>
      </c>
      <c r="K126" s="482"/>
      <c r="L126" s="482"/>
      <c r="M126" s="482"/>
      <c r="N126" s="483"/>
      <c r="W126" s="250"/>
      <c r="X126" s="251"/>
      <c r="Y126" s="251"/>
      <c r="Z126" s="251"/>
      <c r="AA126" s="251"/>
      <c r="AB126" s="130"/>
      <c r="AC126" s="135"/>
      <c r="AD126" s="90" t="str">
        <f>IF(AN120="","",AN120)</f>
        <v/>
      </c>
      <c r="AE126" s="88" t="str">
        <f t="shared" si="31"/>
        <v/>
      </c>
      <c r="AF126" s="278" t="str">
        <f>IF(AL120="","",AL120)</f>
        <v/>
      </c>
      <c r="AG126" s="406" t="str">
        <f>IF(AI123="","",AI123)</f>
        <v/>
      </c>
      <c r="AH126" s="89" t="str">
        <f>IF(AN123="","",AN123)</f>
        <v/>
      </c>
      <c r="AI126" s="88" t="str">
        <f t="shared" si="32"/>
        <v/>
      </c>
      <c r="AJ126" s="278" t="str">
        <f>IF(AL123="","",AL123)</f>
        <v/>
      </c>
      <c r="AK126" s="406" t="str">
        <f>IF(AM123="","",AM123)</f>
        <v/>
      </c>
      <c r="AL126" s="410"/>
      <c r="AM126" s="398"/>
      <c r="AN126" s="398"/>
      <c r="AO126" s="399"/>
      <c r="AP126" s="51"/>
      <c r="AQ126" s="88" t="str">
        <f t="shared" si="29"/>
        <v/>
      </c>
      <c r="AR126" s="95"/>
      <c r="AS126" s="358"/>
      <c r="AT126" s="51"/>
      <c r="AU126" s="88" t="str">
        <f t="shared" si="30"/>
        <v/>
      </c>
      <c r="AV126" s="95"/>
      <c r="AW126" s="344"/>
      <c r="AX126" s="49">
        <f>BC125</f>
        <v>3</v>
      </c>
      <c r="AY126" s="48" t="s">
        <v>10</v>
      </c>
      <c r="AZ126" s="48">
        <f>BD125</f>
        <v>1</v>
      </c>
      <c r="BA126" s="47" t="s">
        <v>7</v>
      </c>
      <c r="BB126" s="111"/>
      <c r="BC126" s="86"/>
      <c r="BD126" s="82"/>
      <c r="BE126" s="85"/>
      <c r="BF126" s="84"/>
      <c r="BG126" s="81"/>
      <c r="BH126" s="82"/>
      <c r="BI126" s="82"/>
      <c r="BJ126" s="81"/>
      <c r="BR126" s="219"/>
      <c r="BS126" s="219"/>
    </row>
    <row r="127" spans="2:72" ht="12.6" customHeight="1">
      <c r="E127" s="496"/>
      <c r="F127" s="484"/>
      <c r="G127" s="484"/>
      <c r="H127" s="484"/>
      <c r="I127" s="484"/>
      <c r="J127" s="484"/>
      <c r="K127" s="484"/>
      <c r="L127" s="484"/>
      <c r="M127" s="484"/>
      <c r="N127" s="485"/>
      <c r="X127" s="505" t="s">
        <v>169</v>
      </c>
      <c r="Y127" s="505"/>
      <c r="Z127" s="505"/>
      <c r="AA127" s="506"/>
      <c r="AB127" s="128" t="s">
        <v>83</v>
      </c>
      <c r="AC127" s="129" t="s">
        <v>82</v>
      </c>
      <c r="AD127" s="93">
        <f>IF(AR118="","",AR118)</f>
        <v>5</v>
      </c>
      <c r="AE127" s="91" t="str">
        <f t="shared" si="31"/>
        <v>-</v>
      </c>
      <c r="AF127" s="277">
        <f>IF(AP118="","",AP118)</f>
        <v>21</v>
      </c>
      <c r="AG127" s="413" t="str">
        <f>IF(AS118="","",IF(AS118="○","×",IF(AS118="×","○")))</f>
        <v>×</v>
      </c>
      <c r="AH127" s="92">
        <f>IF(AR121="","",AR121)</f>
        <v>3</v>
      </c>
      <c r="AI127" s="91" t="str">
        <f t="shared" si="32"/>
        <v>-</v>
      </c>
      <c r="AJ127" s="277">
        <f>IF(AP121="","",AP121)</f>
        <v>21</v>
      </c>
      <c r="AK127" s="405" t="str">
        <f>IF(AS121="","",IF(AS121="○","×",IF(AS121="×","○")))</f>
        <v>×</v>
      </c>
      <c r="AL127" s="277">
        <f>IF(AR124="","",AR124)</f>
        <v>17</v>
      </c>
      <c r="AM127" s="91" t="str">
        <f t="shared" ref="AM127:AM132" si="33">IF(AL127="","","-")</f>
        <v>-</v>
      </c>
      <c r="AN127" s="277">
        <f>IF(AP124="","",AP124)</f>
        <v>21</v>
      </c>
      <c r="AO127" s="405" t="str">
        <f>IF(AS124="","",IF(AS124="○","×",IF(AS124="×","○")))</f>
        <v>×</v>
      </c>
      <c r="AP127" s="407"/>
      <c r="AQ127" s="408"/>
      <c r="AR127" s="408"/>
      <c r="AS127" s="409"/>
      <c r="AT127" s="56">
        <v>15</v>
      </c>
      <c r="AU127" s="91" t="str">
        <f t="shared" si="30"/>
        <v>-</v>
      </c>
      <c r="AV127" s="96">
        <v>21</v>
      </c>
      <c r="AW127" s="343" t="str">
        <f>IF(AT127&lt;&gt;"",IF(AT127&gt;AV127,IF(AT128&gt;AV128,"○",IF(AT129&gt;AV129,"○","×")),IF(AT128&gt;AV128,IF(AT129&gt;AV129,"○","×"),"×")),"")</f>
        <v>×</v>
      </c>
      <c r="AX127" s="345" t="s">
        <v>180</v>
      </c>
      <c r="AY127" s="346"/>
      <c r="AZ127" s="346"/>
      <c r="BA127" s="347"/>
      <c r="BB127" s="111"/>
      <c r="BC127" s="101"/>
      <c r="BD127" s="98"/>
      <c r="BE127" s="100"/>
      <c r="BF127" s="99"/>
      <c r="BG127" s="97"/>
      <c r="BH127" s="98"/>
      <c r="BI127" s="98"/>
      <c r="BJ127" s="97"/>
      <c r="BR127" s="219"/>
      <c r="BS127" s="219"/>
    </row>
    <row r="128" spans="2:72" ht="12.6" customHeight="1">
      <c r="E128" s="495" t="str">
        <f>AB119</f>
        <v>鈴木克典</v>
      </c>
      <c r="F128" s="482"/>
      <c r="G128" s="482"/>
      <c r="H128" s="482"/>
      <c r="I128" s="482"/>
      <c r="J128" s="482" t="str">
        <f>AC119</f>
        <v>ＩＢＣ</v>
      </c>
      <c r="K128" s="482"/>
      <c r="L128" s="482"/>
      <c r="M128" s="482"/>
      <c r="N128" s="483"/>
      <c r="X128" s="505"/>
      <c r="Y128" s="505"/>
      <c r="Z128" s="505"/>
      <c r="AA128" s="506"/>
      <c r="AB128" s="128" t="s">
        <v>84</v>
      </c>
      <c r="AC128" s="129" t="s">
        <v>82</v>
      </c>
      <c r="AD128" s="90">
        <f>IF(AR119="","",AR119)</f>
        <v>15</v>
      </c>
      <c r="AE128" s="88" t="str">
        <f t="shared" si="31"/>
        <v>-</v>
      </c>
      <c r="AF128" s="278">
        <f>IF(AP119="","",AP119)</f>
        <v>21</v>
      </c>
      <c r="AG128" s="414" t="str">
        <f>IF(AI125="","",AI125)</f>
        <v>-</v>
      </c>
      <c r="AH128" s="89">
        <f>IF(AR122="","",AR122)</f>
        <v>9</v>
      </c>
      <c r="AI128" s="88" t="str">
        <f t="shared" si="32"/>
        <v>-</v>
      </c>
      <c r="AJ128" s="278">
        <f>IF(AP122="","",AP122)</f>
        <v>21</v>
      </c>
      <c r="AK128" s="406" t="str">
        <f>IF(AM125="","",AM125)</f>
        <v/>
      </c>
      <c r="AL128" s="278">
        <f>IF(AR125="","",AR125)</f>
        <v>4</v>
      </c>
      <c r="AM128" s="88" t="str">
        <f t="shared" si="33"/>
        <v>-</v>
      </c>
      <c r="AN128" s="278">
        <f>IF(AP125="","",AP125)</f>
        <v>21</v>
      </c>
      <c r="AO128" s="406" t="str">
        <f>IF(AQ125="","",AQ125)</f>
        <v>-</v>
      </c>
      <c r="AP128" s="410"/>
      <c r="AQ128" s="398"/>
      <c r="AR128" s="398"/>
      <c r="AS128" s="399"/>
      <c r="AT128" s="51">
        <v>8</v>
      </c>
      <c r="AU128" s="88" t="str">
        <f t="shared" si="30"/>
        <v>-</v>
      </c>
      <c r="AV128" s="95">
        <v>21</v>
      </c>
      <c r="AW128" s="343"/>
      <c r="AX128" s="348"/>
      <c r="AY128" s="349"/>
      <c r="AZ128" s="349"/>
      <c r="BA128" s="350"/>
      <c r="BB128" s="111"/>
      <c r="BC128" s="86">
        <f>COUNTIF(AD127:AW129,"○")</f>
        <v>0</v>
      </c>
      <c r="BD128" s="82">
        <f>COUNTIF(AD127:AW129,"×")</f>
        <v>4</v>
      </c>
      <c r="BE128" s="85">
        <f>(IF((AD127&gt;AF127),1,0))+(IF((AD128&gt;AF128),1,0))+(IF((AD129&gt;AF129),1,0))+(IF((AH127&gt;AJ127),1,0))+(IF((AH128&gt;AJ128),1,0))+(IF((AH129&gt;AJ129),1,0))+(IF((AL127&gt;AN127),1,0))+(IF((AL128&gt;AN128),1,0))+(IF((AL129&gt;AN129),1,0))+(IF((AP127&gt;AR127),1,0))+(IF((AP128&gt;AR128),1,0))+(IF((AP129&gt;AR129),1,0))+(IF((AT127&gt;AV127),1,0))+(IF((AT128&gt;AV128),1,0))+(IF((AT129&gt;AV129),1,0))</f>
        <v>0</v>
      </c>
      <c r="BF128" s="84">
        <f>(IF((AD127&lt;AF127),1,0))+(IF((AD128&lt;AF128),1,0))+(IF((AD129&lt;AF129),1,0))+(IF((AH127&lt;AJ127),1,0))+(IF((AH128&lt;AJ128),1,0))+(IF((AH129&lt;AJ129),1,0))+(IF((AL127&lt;AN127),1,0))+(IF((AL128&lt;AN128),1,0))+(IF((AL129&lt;AN129),1,0))+(IF((AP127&lt;AR127),1,0))+(IF((AP128&lt;AR128),1,0))+(IF((AP129&lt;AR129),1,0))+(IF((AT127&lt;AV127),1,0))+(IF((AT128&lt;AV128),1,0))+(IF((AT129&lt;AV129),1,0))</f>
        <v>8</v>
      </c>
      <c r="BG128" s="83">
        <f>BE128-BF128</f>
        <v>-8</v>
      </c>
      <c r="BH128" s="82">
        <f>SUM(AD127:AD129,AH127:AH129,AL127:AL129,AP127:AP129,AT127:AT129)</f>
        <v>76</v>
      </c>
      <c r="BI128" s="82">
        <f>SUM(AF127:AF129,AJ127:AJ129,AN127:AN129,AR127:AR129,AV127:AV129)</f>
        <v>168</v>
      </c>
      <c r="BJ128" s="81">
        <f>BH128-BI128</f>
        <v>-92</v>
      </c>
      <c r="BR128" s="217"/>
      <c r="BS128" s="217"/>
    </row>
    <row r="129" spans="2:72" ht="12.6" customHeight="1">
      <c r="E129" s="496"/>
      <c r="F129" s="484"/>
      <c r="G129" s="484"/>
      <c r="H129" s="484"/>
      <c r="I129" s="484"/>
      <c r="J129" s="484"/>
      <c r="K129" s="484"/>
      <c r="L129" s="484"/>
      <c r="M129" s="484"/>
      <c r="N129" s="485"/>
      <c r="X129" s="251"/>
      <c r="Y129" s="251"/>
      <c r="Z129" s="251"/>
      <c r="AA129" s="251"/>
      <c r="AB129" s="136"/>
      <c r="AC129" s="131"/>
      <c r="AD129" s="90" t="str">
        <f>IF(AR120="","",AR120)</f>
        <v/>
      </c>
      <c r="AE129" s="88" t="str">
        <f t="shared" si="31"/>
        <v/>
      </c>
      <c r="AF129" s="278" t="str">
        <f>IF(AP120="","",AP120)</f>
        <v/>
      </c>
      <c r="AG129" s="414" t="str">
        <f>IF(AI126="","",AI126)</f>
        <v/>
      </c>
      <c r="AH129" s="89" t="str">
        <f>IF(AR123="","",AR123)</f>
        <v/>
      </c>
      <c r="AI129" s="88" t="str">
        <f t="shared" si="32"/>
        <v/>
      </c>
      <c r="AJ129" s="278" t="str">
        <f>IF(AP123="","",AP123)</f>
        <v/>
      </c>
      <c r="AK129" s="406" t="str">
        <f>IF(AM126="","",AM126)</f>
        <v/>
      </c>
      <c r="AL129" s="278" t="str">
        <f>IF(AR126="","",AR126)</f>
        <v/>
      </c>
      <c r="AM129" s="88" t="str">
        <f t="shared" si="33"/>
        <v/>
      </c>
      <c r="AN129" s="278" t="str">
        <f>IF(AP126="","",AP126)</f>
        <v/>
      </c>
      <c r="AO129" s="406" t="str">
        <f>IF(AQ126="","",AQ126)</f>
        <v/>
      </c>
      <c r="AP129" s="410"/>
      <c r="AQ129" s="398"/>
      <c r="AR129" s="398"/>
      <c r="AS129" s="399"/>
      <c r="AT129" s="51"/>
      <c r="AU129" s="88" t="str">
        <f t="shared" si="30"/>
        <v/>
      </c>
      <c r="AV129" s="95"/>
      <c r="AW129" s="344"/>
      <c r="AX129" s="49">
        <f>BC128</f>
        <v>0</v>
      </c>
      <c r="AY129" s="48" t="s">
        <v>10</v>
      </c>
      <c r="AZ129" s="48">
        <f>BD128</f>
        <v>4</v>
      </c>
      <c r="BA129" s="47" t="s">
        <v>7</v>
      </c>
      <c r="BB129" s="111"/>
      <c r="BC129" s="75"/>
      <c r="BD129" s="72"/>
      <c r="BE129" s="74"/>
      <c r="BF129" s="73"/>
      <c r="BG129" s="71"/>
      <c r="BH129" s="72"/>
      <c r="BI129" s="72"/>
      <c r="BJ129" s="71"/>
      <c r="BP129" s="163"/>
      <c r="BQ129" s="163"/>
      <c r="BT129" s="261"/>
    </row>
    <row r="130" spans="2:72" ht="12.6" customHeight="1">
      <c r="X130" s="505" t="s">
        <v>169</v>
      </c>
      <c r="Y130" s="505"/>
      <c r="Z130" s="505"/>
      <c r="AA130" s="506"/>
      <c r="AB130" s="137" t="s">
        <v>81</v>
      </c>
      <c r="AC130" s="133" t="s">
        <v>82</v>
      </c>
      <c r="AD130" s="93">
        <f>IF(AV118="","",AV118)</f>
        <v>20</v>
      </c>
      <c r="AE130" s="91" t="str">
        <f t="shared" si="31"/>
        <v>-</v>
      </c>
      <c r="AF130" s="277">
        <f>IF(AT118="","",AT118)</f>
        <v>22</v>
      </c>
      <c r="AG130" s="413" t="str">
        <f>IF(AW118="","",IF(AW118="○","×",IF(AW118="×","○")))</f>
        <v>×</v>
      </c>
      <c r="AH130" s="92">
        <f>IF(AV121="","",AV121)</f>
        <v>9</v>
      </c>
      <c r="AI130" s="91" t="str">
        <f t="shared" si="32"/>
        <v>-</v>
      </c>
      <c r="AJ130" s="277">
        <f>IF(AT121="","",AT121)</f>
        <v>21</v>
      </c>
      <c r="AK130" s="405" t="str">
        <f>IF(AW121="","",IF(AW121="○","×",IF(AW121="×","○")))</f>
        <v>×</v>
      </c>
      <c r="AL130" s="277">
        <f>IF(AV124="","",AV124)</f>
        <v>13</v>
      </c>
      <c r="AM130" s="91" t="str">
        <f t="shared" si="33"/>
        <v>-</v>
      </c>
      <c r="AN130" s="277">
        <f>IF(AT124="","",AT124)</f>
        <v>21</v>
      </c>
      <c r="AO130" s="405" t="str">
        <f>IF(AW124="","",IF(AW124="○","×",IF(AW124="×","○")))</f>
        <v>×</v>
      </c>
      <c r="AP130" s="92">
        <f>IF(AV127="","",AV127)</f>
        <v>21</v>
      </c>
      <c r="AQ130" s="91" t="str">
        <f>IF(AP130="","","-")</f>
        <v>-</v>
      </c>
      <c r="AR130" s="277">
        <f>IF(AT127="","",AT127)</f>
        <v>15</v>
      </c>
      <c r="AS130" s="405" t="str">
        <f>IF(AW127="","",IF(AW127="○","×",IF(AW127="×","○")))</f>
        <v>○</v>
      </c>
      <c r="AT130" s="407"/>
      <c r="AU130" s="408"/>
      <c r="AV130" s="408"/>
      <c r="AW130" s="409"/>
      <c r="AX130" s="345" t="s">
        <v>185</v>
      </c>
      <c r="AY130" s="346"/>
      <c r="AZ130" s="346"/>
      <c r="BA130" s="347"/>
      <c r="BB130" s="111"/>
      <c r="BC130" s="86"/>
      <c r="BD130" s="82"/>
      <c r="BE130" s="85"/>
      <c r="BF130" s="84"/>
      <c r="BG130" s="81"/>
      <c r="BH130" s="82"/>
      <c r="BI130" s="82"/>
      <c r="BJ130" s="81"/>
      <c r="BP130" s="163"/>
      <c r="BQ130" s="163"/>
      <c r="BT130" s="261"/>
    </row>
    <row r="131" spans="2:72" ht="12.6" customHeight="1">
      <c r="W131" s="251"/>
      <c r="X131" s="505"/>
      <c r="Y131" s="505"/>
      <c r="Z131" s="505"/>
      <c r="AA131" s="506"/>
      <c r="AB131" s="136" t="s">
        <v>171</v>
      </c>
      <c r="AC131" s="129" t="s">
        <v>82</v>
      </c>
      <c r="AD131" s="90">
        <f>IF(AV119="","",AV119)</f>
        <v>10</v>
      </c>
      <c r="AE131" s="88" t="str">
        <f t="shared" si="31"/>
        <v>-</v>
      </c>
      <c r="AF131" s="278">
        <f>IF(AT119="","",AT119)</f>
        <v>21</v>
      </c>
      <c r="AG131" s="414" t="str">
        <f>IF(AI122="","",AI122)</f>
        <v/>
      </c>
      <c r="AH131" s="89">
        <f>IF(AV122="","",AV122)</f>
        <v>7</v>
      </c>
      <c r="AI131" s="88" t="str">
        <f t="shared" si="32"/>
        <v>-</v>
      </c>
      <c r="AJ131" s="278">
        <f>IF(AT122="","",AT122)</f>
        <v>21</v>
      </c>
      <c r="AK131" s="406" t="str">
        <f>IF(AM128="","",AM128)</f>
        <v>-</v>
      </c>
      <c r="AL131" s="278">
        <f>IF(AV125="","",AV125)</f>
        <v>20</v>
      </c>
      <c r="AM131" s="88" t="str">
        <f t="shared" si="33"/>
        <v>-</v>
      </c>
      <c r="AN131" s="278">
        <f>IF(AT125="","",AT125)</f>
        <v>22</v>
      </c>
      <c r="AO131" s="406" t="str">
        <f>IF(AQ128="","",AQ128)</f>
        <v/>
      </c>
      <c r="AP131" s="89">
        <f>IF(AV128="","",AV128)</f>
        <v>21</v>
      </c>
      <c r="AQ131" s="88" t="str">
        <f>IF(AP131="","","-")</f>
        <v>-</v>
      </c>
      <c r="AR131" s="278">
        <f>IF(AT128="","",AT128)</f>
        <v>8</v>
      </c>
      <c r="AS131" s="406" t="str">
        <f>IF(AU128="","",AU128)</f>
        <v>-</v>
      </c>
      <c r="AT131" s="410"/>
      <c r="AU131" s="398"/>
      <c r="AV131" s="398"/>
      <c r="AW131" s="399"/>
      <c r="AX131" s="348"/>
      <c r="AY131" s="349"/>
      <c r="AZ131" s="349"/>
      <c r="BA131" s="350"/>
      <c r="BB131" s="111"/>
      <c r="BC131" s="86">
        <f>COUNTIF(AD130:AW132,"○")</f>
        <v>1</v>
      </c>
      <c r="BD131" s="82">
        <f>COUNTIF(AD130:AW132,"×")</f>
        <v>3</v>
      </c>
      <c r="BE131" s="85">
        <f>(IF((AD130&gt;AF130),1,0))+(IF((AD131&gt;AF131),1,0))+(IF((AD132&gt;AF132),1,0))+(IF((AH130&gt;AJ130),1,0))+(IF((AH131&gt;AJ131),1,0))+(IF((AH132&gt;AJ132),1,0))+(IF((AL130&gt;AN130),1,0))+(IF((AL131&gt;AN131),1,0))+(IF((AL132&gt;AN132),1,0))+(IF((AP130&gt;AR130),1,0))+(IF((AP131&gt;AR131),1,0))+(IF((AP132&gt;AR132),1,0))+(IF((AT130&gt;AV130),1,0))+(IF((AT131&gt;AV131),1,0))+(IF((AT132&gt;AV132),1,0))</f>
        <v>2</v>
      </c>
      <c r="BF131" s="84">
        <f>(IF((AD130&lt;AF130),1,0))+(IF((AD131&lt;AF131),1,0))+(IF((AD132&lt;AF132),1,0))+(IF((AH130&lt;AJ130),1,0))+(IF((AH131&lt;AJ131),1,0))+(IF((AH132&lt;AJ132),1,0))+(IF((AL130&lt;AN130),1,0))+(IF((AL131&lt;AN131),1,0))+(IF((AL132&lt;AN132),1,0))+(IF((AP130&lt;AR130),1,0))+(IF((AP131&lt;AR131),1,0))+(IF((AP132&lt;AR132),1,0))+(IF((AT130&lt;AV130),1,0))+(IF((AT131&lt;AV131),1,0))+(IF((AT132&lt;AV132),1,0))</f>
        <v>6</v>
      </c>
      <c r="BG131" s="83">
        <f>BE131-BF131</f>
        <v>-4</v>
      </c>
      <c r="BH131" s="82">
        <f>SUM(AD130:AD132,AH130:AH132,AL130:AL132,AP130:AP132,AT130:AT132)</f>
        <v>121</v>
      </c>
      <c r="BI131" s="82">
        <f>SUM(AF130:AF132,AJ130:AJ132,AN130:AN132,AR130:AR132,AV130:AV132)</f>
        <v>151</v>
      </c>
      <c r="BJ131" s="81">
        <f>BH131-BI131</f>
        <v>-30</v>
      </c>
      <c r="BP131" s="163"/>
      <c r="BQ131" s="163"/>
    </row>
    <row r="132" spans="2:72" ht="12.6" customHeight="1" thickBot="1">
      <c r="E132" s="463" t="s">
        <v>51</v>
      </c>
      <c r="F132" s="463"/>
      <c r="G132" s="463"/>
      <c r="H132" s="463"/>
      <c r="I132" s="463"/>
      <c r="J132" s="463"/>
      <c r="K132" s="463"/>
      <c r="L132" s="463"/>
      <c r="M132" s="463"/>
      <c r="N132" s="463"/>
      <c r="W132" s="250"/>
      <c r="X132" s="251"/>
      <c r="Y132" s="251"/>
      <c r="Z132" s="251"/>
      <c r="AA132" s="251"/>
      <c r="AB132" s="138"/>
      <c r="AC132" s="139"/>
      <c r="AD132" s="80" t="str">
        <f>IF(AV120="","",AV120)</f>
        <v/>
      </c>
      <c r="AE132" s="78" t="str">
        <f t="shared" si="31"/>
        <v/>
      </c>
      <c r="AF132" s="279" t="str">
        <f>IF(AT120="","",AT120)</f>
        <v/>
      </c>
      <c r="AG132" s="415" t="str">
        <f>IF(AI123="","",AI123)</f>
        <v/>
      </c>
      <c r="AH132" s="79" t="str">
        <f>IF(AV123="","",AV123)</f>
        <v/>
      </c>
      <c r="AI132" s="78" t="str">
        <f t="shared" si="32"/>
        <v/>
      </c>
      <c r="AJ132" s="279" t="str">
        <f>IF(AT123="","",AT123)</f>
        <v/>
      </c>
      <c r="AK132" s="416" t="str">
        <f>IF(AM129="","",AM129)</f>
        <v/>
      </c>
      <c r="AL132" s="279" t="str">
        <f>IF(AV126="","",AV126)</f>
        <v/>
      </c>
      <c r="AM132" s="78" t="str">
        <f t="shared" si="33"/>
        <v/>
      </c>
      <c r="AN132" s="279" t="str">
        <f>IF(AT126="","",AT126)</f>
        <v/>
      </c>
      <c r="AO132" s="416" t="str">
        <f>IF(AQ129="","",AQ129)</f>
        <v/>
      </c>
      <c r="AP132" s="79" t="str">
        <f>IF(AV129="","",AV129)</f>
        <v/>
      </c>
      <c r="AQ132" s="78" t="str">
        <f>IF(AP132="","","-")</f>
        <v/>
      </c>
      <c r="AR132" s="279" t="str">
        <f>IF(AT129="","",AT129)</f>
        <v/>
      </c>
      <c r="AS132" s="416" t="str">
        <f>IF(AU129="","",AU129)</f>
        <v/>
      </c>
      <c r="AT132" s="417"/>
      <c r="AU132" s="418"/>
      <c r="AV132" s="418"/>
      <c r="AW132" s="419"/>
      <c r="AX132" s="25">
        <f>BC131</f>
        <v>1</v>
      </c>
      <c r="AY132" s="24" t="s">
        <v>10</v>
      </c>
      <c r="AZ132" s="24">
        <f>BD131</f>
        <v>3</v>
      </c>
      <c r="BA132" s="23" t="s">
        <v>7</v>
      </c>
      <c r="BB132" s="111"/>
      <c r="BC132" s="75"/>
      <c r="BD132" s="72"/>
      <c r="BE132" s="74"/>
      <c r="BF132" s="73"/>
      <c r="BG132" s="71"/>
      <c r="BH132" s="72"/>
      <c r="BI132" s="72"/>
      <c r="BJ132" s="71"/>
      <c r="BQ132" s="163"/>
      <c r="BR132" s="163"/>
    </row>
    <row r="133" spans="2:72" ht="12.6" customHeight="1">
      <c r="B133" s="262"/>
      <c r="C133" s="262"/>
      <c r="D133" s="262"/>
      <c r="E133" s="477"/>
      <c r="F133" s="477"/>
      <c r="G133" s="477"/>
      <c r="H133" s="477"/>
      <c r="I133" s="477"/>
      <c r="J133" s="477"/>
      <c r="K133" s="477"/>
      <c r="L133" s="477"/>
      <c r="M133" s="477"/>
      <c r="N133" s="477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269"/>
      <c r="AC133" s="111"/>
      <c r="AL133" s="82"/>
      <c r="AM133" s="82"/>
      <c r="BA133" s="124"/>
    </row>
    <row r="134" spans="2:72" ht="12.6" customHeight="1">
      <c r="B134" s="262"/>
      <c r="C134" s="262"/>
      <c r="D134" s="262"/>
      <c r="E134" s="495" t="str">
        <f>AB130</f>
        <v>岸本縞治</v>
      </c>
      <c r="F134" s="482"/>
      <c r="G134" s="482"/>
      <c r="H134" s="482"/>
      <c r="I134" s="482"/>
      <c r="J134" s="482" t="str">
        <f>AC127</f>
        <v>今井教室</v>
      </c>
      <c r="K134" s="482"/>
      <c r="L134" s="482"/>
      <c r="M134" s="482"/>
      <c r="N134" s="483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269"/>
      <c r="AC134" s="111"/>
      <c r="AL134" s="82"/>
      <c r="AM134" s="82"/>
      <c r="BA134" s="124"/>
    </row>
    <row r="135" spans="2:72" ht="12.6" customHeight="1">
      <c r="B135" s="262"/>
      <c r="C135" s="262"/>
      <c r="D135" s="262"/>
      <c r="E135" s="496"/>
      <c r="F135" s="484"/>
      <c r="G135" s="484"/>
      <c r="H135" s="484"/>
      <c r="I135" s="484"/>
      <c r="J135" s="484"/>
      <c r="K135" s="484"/>
      <c r="L135" s="484"/>
      <c r="M135" s="484"/>
      <c r="N135" s="485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269"/>
      <c r="AC135" s="111"/>
      <c r="AL135" s="82"/>
      <c r="AM135" s="82"/>
      <c r="BA135" s="124"/>
    </row>
    <row r="136" spans="2:72" ht="12.6" customHeight="1">
      <c r="B136" s="262"/>
      <c r="C136" s="262"/>
      <c r="D136" s="262"/>
      <c r="E136" s="495" t="str">
        <f>AB131</f>
        <v>大西右恭</v>
      </c>
      <c r="F136" s="482"/>
      <c r="G136" s="482"/>
      <c r="H136" s="482"/>
      <c r="I136" s="482"/>
      <c r="J136" s="482" t="str">
        <f>AC131</f>
        <v>今井教室</v>
      </c>
      <c r="K136" s="482"/>
      <c r="L136" s="482"/>
      <c r="M136" s="482"/>
      <c r="N136" s="483"/>
      <c r="R136" s="169"/>
      <c r="S136" s="169"/>
      <c r="U136" s="324"/>
      <c r="V136" s="324"/>
      <c r="W136" s="324"/>
      <c r="X136" s="326" t="s">
        <v>206</v>
      </c>
      <c r="Y136" s="326"/>
      <c r="Z136" s="326"/>
      <c r="AA136" s="326"/>
      <c r="AB136" s="326"/>
      <c r="AC136" s="326"/>
      <c r="AD136" s="326"/>
      <c r="AE136" s="326"/>
      <c r="AF136" s="326"/>
      <c r="AG136" s="326"/>
      <c r="AH136" s="326"/>
      <c r="AI136" s="326"/>
      <c r="AJ136" s="326"/>
      <c r="AK136" s="326"/>
      <c r="AL136" s="326"/>
      <c r="AM136" s="326"/>
      <c r="AN136" s="326"/>
      <c r="AO136" s="326"/>
      <c r="AP136" s="326"/>
      <c r="AQ136" s="326"/>
      <c r="AR136" s="326"/>
      <c r="AS136" s="326"/>
      <c r="AT136" s="326"/>
      <c r="AU136" s="326"/>
      <c r="AV136" s="326"/>
      <c r="AW136" s="326"/>
      <c r="AX136" s="326"/>
      <c r="AY136" s="326"/>
      <c r="AZ136" s="326"/>
      <c r="BA136" s="326"/>
      <c r="BB136" s="326"/>
      <c r="BC136" s="326"/>
      <c r="BD136" s="326"/>
      <c r="BE136" s="326"/>
      <c r="BF136" s="326"/>
      <c r="BG136" s="326"/>
    </row>
    <row r="137" spans="2:72" ht="12.6" customHeight="1">
      <c r="B137" s="262"/>
      <c r="C137" s="262"/>
      <c r="D137" s="262"/>
      <c r="E137" s="496"/>
      <c r="F137" s="484"/>
      <c r="G137" s="484"/>
      <c r="H137" s="484"/>
      <c r="I137" s="484"/>
      <c r="J137" s="484"/>
      <c r="K137" s="484"/>
      <c r="L137" s="484"/>
      <c r="M137" s="484"/>
      <c r="N137" s="485"/>
      <c r="R137" s="169"/>
      <c r="S137" s="169"/>
      <c r="U137" s="324"/>
      <c r="V137" s="324"/>
      <c r="W137" s="324"/>
      <c r="X137" s="326"/>
      <c r="Y137" s="326"/>
      <c r="Z137" s="326"/>
      <c r="AA137" s="326"/>
      <c r="AB137" s="326"/>
      <c r="AC137" s="326"/>
      <c r="AD137" s="326"/>
      <c r="AE137" s="326"/>
      <c r="AF137" s="326"/>
      <c r="AG137" s="326"/>
      <c r="AH137" s="326"/>
      <c r="AI137" s="326"/>
      <c r="AJ137" s="326"/>
      <c r="AK137" s="326"/>
      <c r="AL137" s="326"/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6"/>
      <c r="AX137" s="326"/>
      <c r="AY137" s="326"/>
      <c r="AZ137" s="326"/>
      <c r="BA137" s="326"/>
      <c r="BB137" s="326"/>
      <c r="BC137" s="326"/>
      <c r="BD137" s="326"/>
      <c r="BE137" s="326"/>
      <c r="BF137" s="326"/>
      <c r="BG137" s="326"/>
    </row>
    <row r="138" spans="2:72" ht="12.6" customHeight="1">
      <c r="B138" s="262"/>
      <c r="C138" s="262"/>
      <c r="D138" s="262"/>
      <c r="E138" s="499" t="s">
        <v>52</v>
      </c>
      <c r="F138" s="499"/>
      <c r="G138" s="499"/>
      <c r="H138" s="499"/>
      <c r="I138" s="499"/>
      <c r="J138" s="499"/>
      <c r="K138" s="499"/>
      <c r="L138" s="499"/>
      <c r="M138" s="499"/>
      <c r="N138" s="499"/>
      <c r="R138" s="169"/>
      <c r="S138" s="169"/>
      <c r="U138" s="324"/>
      <c r="V138" s="324"/>
      <c r="W138" s="324"/>
      <c r="X138" s="326"/>
      <c r="Y138" s="326"/>
      <c r="Z138" s="326"/>
      <c r="AA138" s="326"/>
      <c r="AB138" s="326"/>
      <c r="AC138" s="326"/>
      <c r="AD138" s="326"/>
      <c r="AE138" s="326"/>
      <c r="AF138" s="326"/>
      <c r="AG138" s="326"/>
      <c r="AH138" s="326"/>
      <c r="AI138" s="326"/>
      <c r="AJ138" s="326"/>
      <c r="AK138" s="326"/>
      <c r="AL138" s="326"/>
      <c r="AM138" s="326"/>
      <c r="AN138" s="326"/>
      <c r="AO138" s="326"/>
      <c r="AP138" s="326"/>
      <c r="AQ138" s="326"/>
      <c r="AR138" s="326"/>
      <c r="AS138" s="326"/>
      <c r="AT138" s="326"/>
      <c r="AU138" s="326"/>
      <c r="AV138" s="326"/>
      <c r="AW138" s="326"/>
      <c r="AX138" s="326"/>
      <c r="AY138" s="326"/>
      <c r="AZ138" s="326"/>
      <c r="BA138" s="326"/>
      <c r="BB138" s="326"/>
      <c r="BC138" s="326"/>
      <c r="BD138" s="326"/>
      <c r="BE138" s="326"/>
      <c r="BF138" s="326"/>
      <c r="BG138" s="326"/>
    </row>
    <row r="139" spans="2:72" ht="12.6" customHeight="1">
      <c r="B139" s="262"/>
      <c r="C139" s="262"/>
      <c r="D139" s="262"/>
      <c r="E139" s="500"/>
      <c r="F139" s="500"/>
      <c r="G139" s="500"/>
      <c r="H139" s="500"/>
      <c r="I139" s="500"/>
      <c r="J139" s="500"/>
      <c r="K139" s="500"/>
      <c r="L139" s="500"/>
      <c r="M139" s="500"/>
      <c r="N139" s="500"/>
      <c r="R139" s="169"/>
      <c r="S139" s="169"/>
      <c r="U139" s="324"/>
      <c r="V139" s="324"/>
      <c r="W139" s="324"/>
      <c r="X139" s="326" t="s">
        <v>207</v>
      </c>
      <c r="Y139" s="326"/>
      <c r="Z139" s="326"/>
      <c r="AA139" s="326"/>
      <c r="AB139" s="326"/>
      <c r="AC139" s="326"/>
      <c r="AD139" s="326"/>
      <c r="AE139" s="326"/>
      <c r="AF139" s="326"/>
      <c r="AG139" s="326"/>
      <c r="AH139" s="326"/>
      <c r="AI139" s="326"/>
      <c r="AJ139" s="326"/>
      <c r="AK139" s="326"/>
      <c r="AL139" s="326"/>
      <c r="AM139" s="326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6"/>
      <c r="AY139" s="326"/>
      <c r="AZ139" s="326"/>
      <c r="BA139" s="326"/>
      <c r="BB139" s="326"/>
      <c r="BC139" s="326"/>
      <c r="BD139" s="326"/>
      <c r="BE139" s="326"/>
      <c r="BF139" s="326"/>
      <c r="BG139" s="326"/>
    </row>
    <row r="140" spans="2:72" ht="12.6" customHeight="1">
      <c r="B140" s="262"/>
      <c r="C140" s="262"/>
      <c r="D140" s="262"/>
      <c r="E140" s="495" t="str">
        <f>AB127</f>
        <v>吉田凌芽</v>
      </c>
      <c r="F140" s="482"/>
      <c r="G140" s="482"/>
      <c r="H140" s="482"/>
      <c r="I140" s="482"/>
      <c r="J140" s="482" t="str">
        <f>AC127</f>
        <v>今井教室</v>
      </c>
      <c r="K140" s="482"/>
      <c r="L140" s="482"/>
      <c r="M140" s="482"/>
      <c r="N140" s="483"/>
      <c r="R140" s="169"/>
      <c r="S140" s="169"/>
      <c r="U140" s="324"/>
      <c r="V140" s="324"/>
      <c r="W140" s="324"/>
      <c r="X140" s="326"/>
      <c r="Y140" s="326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326"/>
      <c r="AJ140" s="326"/>
      <c r="AK140" s="326"/>
      <c r="AL140" s="326"/>
      <c r="AM140" s="326"/>
      <c r="AN140" s="326"/>
      <c r="AO140" s="326"/>
      <c r="AP140" s="326"/>
      <c r="AQ140" s="326"/>
      <c r="AR140" s="326"/>
      <c r="AS140" s="326"/>
      <c r="AT140" s="326"/>
      <c r="AU140" s="326"/>
      <c r="AV140" s="326"/>
      <c r="AW140" s="326"/>
      <c r="AX140" s="326"/>
      <c r="AY140" s="326"/>
      <c r="AZ140" s="326"/>
      <c r="BA140" s="326"/>
      <c r="BB140" s="326"/>
      <c r="BC140" s="326"/>
      <c r="BD140" s="326"/>
      <c r="BE140" s="326"/>
      <c r="BF140" s="326"/>
      <c r="BG140" s="326"/>
    </row>
    <row r="141" spans="2:72" ht="12.6" customHeight="1">
      <c r="B141" s="262"/>
      <c r="C141" s="262"/>
      <c r="D141" s="262"/>
      <c r="E141" s="496"/>
      <c r="F141" s="484"/>
      <c r="G141" s="484"/>
      <c r="H141" s="484"/>
      <c r="I141" s="484"/>
      <c r="J141" s="484"/>
      <c r="K141" s="484"/>
      <c r="L141" s="484"/>
      <c r="M141" s="484"/>
      <c r="N141" s="485"/>
      <c r="R141" s="169"/>
      <c r="S141" s="169"/>
      <c r="U141" s="324"/>
      <c r="V141" s="324"/>
      <c r="W141" s="324"/>
      <c r="X141" s="326"/>
      <c r="Y141" s="326"/>
      <c r="Z141" s="326"/>
      <c r="AA141" s="326"/>
      <c r="AB141" s="326"/>
      <c r="AC141" s="326"/>
      <c r="AD141" s="326"/>
      <c r="AE141" s="326"/>
      <c r="AF141" s="326"/>
      <c r="AG141" s="326"/>
      <c r="AH141" s="326"/>
      <c r="AI141" s="326"/>
      <c r="AJ141" s="326"/>
      <c r="AK141" s="326"/>
      <c r="AL141" s="326"/>
      <c r="AM141" s="326"/>
      <c r="AN141" s="326"/>
      <c r="AO141" s="326"/>
      <c r="AP141" s="326"/>
      <c r="AQ141" s="326"/>
      <c r="AR141" s="326"/>
      <c r="AS141" s="326"/>
      <c r="AT141" s="326"/>
      <c r="AU141" s="326"/>
      <c r="AV141" s="326"/>
      <c r="AW141" s="326"/>
      <c r="AX141" s="326"/>
      <c r="AY141" s="326"/>
      <c r="AZ141" s="326"/>
      <c r="BA141" s="326"/>
      <c r="BB141" s="326"/>
      <c r="BC141" s="326"/>
      <c r="BD141" s="326"/>
      <c r="BE141" s="326"/>
      <c r="BF141" s="326"/>
      <c r="BG141" s="326"/>
    </row>
    <row r="142" spans="2:72" ht="12.6" customHeight="1">
      <c r="B142" s="262"/>
      <c r="C142" s="262"/>
      <c r="D142" s="262"/>
      <c r="E142" s="495" t="str">
        <f>AB128</f>
        <v>新屋仁</v>
      </c>
      <c r="F142" s="482"/>
      <c r="G142" s="482"/>
      <c r="H142" s="482"/>
      <c r="I142" s="482"/>
      <c r="J142" s="482" t="str">
        <f>AC128</f>
        <v>今井教室</v>
      </c>
      <c r="K142" s="482"/>
      <c r="L142" s="482"/>
      <c r="M142" s="482"/>
      <c r="N142" s="483"/>
      <c r="R142" s="169"/>
      <c r="S142" s="169"/>
      <c r="U142" s="324"/>
      <c r="V142" s="324"/>
      <c r="W142" s="324"/>
      <c r="X142" s="326" t="s">
        <v>208</v>
      </c>
      <c r="Y142" s="326"/>
      <c r="Z142" s="326"/>
      <c r="AA142" s="326"/>
      <c r="AB142" s="326"/>
      <c r="AC142" s="326"/>
      <c r="AD142" s="326"/>
      <c r="AE142" s="326"/>
      <c r="AF142" s="326"/>
      <c r="AG142" s="326"/>
      <c r="AH142" s="326"/>
      <c r="AI142" s="326"/>
      <c r="AJ142" s="326"/>
      <c r="AK142" s="326"/>
      <c r="AL142" s="326"/>
      <c r="AM142" s="326"/>
      <c r="AN142" s="326"/>
      <c r="AO142" s="326"/>
      <c r="AP142" s="326"/>
      <c r="AQ142" s="326"/>
      <c r="AR142" s="326"/>
      <c r="AS142" s="326"/>
      <c r="AT142" s="326"/>
      <c r="AU142" s="326"/>
      <c r="AV142" s="326"/>
      <c r="AW142" s="326"/>
      <c r="AX142" s="326"/>
      <c r="AY142" s="326"/>
      <c r="AZ142" s="326"/>
      <c r="BA142" s="326"/>
      <c r="BB142" s="326"/>
      <c r="BC142" s="326"/>
      <c r="BD142" s="326"/>
      <c r="BE142" s="326"/>
      <c r="BF142" s="326"/>
      <c r="BG142" s="326"/>
    </row>
    <row r="143" spans="2:72" ht="12.6" customHeight="1">
      <c r="B143" s="262"/>
      <c r="C143" s="262"/>
      <c r="D143" s="262"/>
      <c r="E143" s="496"/>
      <c r="F143" s="484"/>
      <c r="G143" s="484"/>
      <c r="H143" s="484"/>
      <c r="I143" s="484"/>
      <c r="J143" s="484"/>
      <c r="K143" s="484"/>
      <c r="L143" s="484"/>
      <c r="M143" s="484"/>
      <c r="N143" s="485"/>
      <c r="R143" s="169"/>
      <c r="S143" s="169"/>
      <c r="U143" s="324"/>
      <c r="V143" s="324"/>
      <c r="W143" s="324"/>
      <c r="X143" s="326"/>
      <c r="Y143" s="326"/>
      <c r="Z143" s="326"/>
      <c r="AA143" s="326"/>
      <c r="AB143" s="326"/>
      <c r="AC143" s="326"/>
      <c r="AD143" s="326"/>
      <c r="AE143" s="326"/>
      <c r="AF143" s="326"/>
      <c r="AG143" s="326"/>
      <c r="AH143" s="326"/>
      <c r="AI143" s="326"/>
      <c r="AJ143" s="326"/>
      <c r="AK143" s="326"/>
      <c r="AL143" s="326"/>
      <c r="AM143" s="326"/>
      <c r="AN143" s="326"/>
      <c r="AO143" s="326"/>
      <c r="AP143" s="326"/>
      <c r="AQ143" s="326"/>
      <c r="AR143" s="326"/>
      <c r="AS143" s="326"/>
      <c r="AT143" s="326"/>
      <c r="AU143" s="326"/>
      <c r="AV143" s="326"/>
      <c r="AW143" s="326"/>
      <c r="AX143" s="326"/>
      <c r="AY143" s="326"/>
      <c r="AZ143" s="326"/>
      <c r="BA143" s="326"/>
      <c r="BB143" s="326"/>
      <c r="BC143" s="326"/>
      <c r="BD143" s="326"/>
      <c r="BE143" s="326"/>
      <c r="BF143" s="326"/>
      <c r="BG143" s="326"/>
    </row>
    <row r="144" spans="2:72" ht="12.6" customHeight="1">
      <c r="B144" s="262"/>
      <c r="C144" s="262"/>
      <c r="D144" s="262"/>
      <c r="E144" s="262"/>
      <c r="F144" s="262"/>
      <c r="G144" s="262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324"/>
      <c r="U144" s="324"/>
      <c r="V144" s="324"/>
      <c r="W144" s="324"/>
      <c r="X144" s="326"/>
      <c r="Y144" s="326"/>
      <c r="Z144" s="326"/>
      <c r="AA144" s="326"/>
      <c r="AB144" s="326"/>
      <c r="AC144" s="326"/>
      <c r="AD144" s="326"/>
      <c r="AE144" s="326"/>
      <c r="AF144" s="326"/>
      <c r="AG144" s="326"/>
      <c r="AH144" s="326"/>
      <c r="AI144" s="326"/>
      <c r="AJ144" s="326"/>
      <c r="AK144" s="326"/>
      <c r="AL144" s="326"/>
      <c r="AM144" s="326"/>
      <c r="AN144" s="326"/>
      <c r="AO144" s="326"/>
      <c r="AP144" s="326"/>
      <c r="AQ144" s="326"/>
      <c r="AR144" s="326"/>
      <c r="AS144" s="326"/>
      <c r="AT144" s="326"/>
      <c r="AU144" s="326"/>
      <c r="AV144" s="326"/>
      <c r="AW144" s="326"/>
      <c r="AX144" s="326"/>
      <c r="AY144" s="326"/>
      <c r="AZ144" s="326"/>
      <c r="BA144" s="326"/>
      <c r="BB144" s="326"/>
      <c r="BC144" s="326"/>
      <c r="BD144" s="326"/>
      <c r="BE144" s="326"/>
      <c r="BF144" s="326"/>
      <c r="BG144" s="326"/>
    </row>
    <row r="145" spans="2:70" ht="9.9499999999999993" customHeight="1">
      <c r="B145" s="262"/>
      <c r="C145" s="262"/>
      <c r="D145" s="262"/>
      <c r="E145" s="262"/>
      <c r="F145" s="262"/>
      <c r="G145" s="262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269"/>
      <c r="AC145" s="111"/>
      <c r="AL145" s="82"/>
      <c r="AM145" s="82"/>
      <c r="BA145" s="124"/>
    </row>
    <row r="146" spans="2:70" ht="9.9499999999999993" customHeight="1" thickBot="1">
      <c r="B146" s="154"/>
      <c r="C146" s="154"/>
      <c r="D146" s="155"/>
      <c r="E146" s="155"/>
      <c r="F146" s="155"/>
      <c r="G146" s="155"/>
      <c r="H146" s="156"/>
      <c r="I146" s="156"/>
      <c r="J146" s="156"/>
      <c r="K146" s="156"/>
      <c r="L146" s="156"/>
      <c r="M146" s="156"/>
      <c r="N146" s="156"/>
      <c r="O146" s="156"/>
      <c r="P146" s="155"/>
      <c r="Q146" s="155"/>
      <c r="R146" s="155"/>
      <c r="S146" s="155"/>
      <c r="U146" s="126"/>
      <c r="V146" s="126"/>
      <c r="W146" s="126"/>
      <c r="X146" s="127"/>
      <c r="Y146" s="127"/>
      <c r="Z146" s="127"/>
      <c r="AA146" s="127"/>
      <c r="BA146" s="124"/>
    </row>
    <row r="147" spans="2:70" ht="12.6" customHeight="1">
      <c r="B147" s="178"/>
      <c r="C147" s="178"/>
      <c r="D147" s="177"/>
      <c r="E147" s="177"/>
      <c r="F147" s="177"/>
      <c r="G147" s="177"/>
      <c r="H147" s="179"/>
      <c r="I147" s="179"/>
      <c r="J147" s="179"/>
      <c r="K147" s="179"/>
      <c r="L147" s="179"/>
      <c r="M147" s="179"/>
      <c r="N147" s="179"/>
      <c r="O147" s="179"/>
      <c r="P147" s="177"/>
      <c r="Q147" s="177"/>
      <c r="R147" s="177"/>
      <c r="S147" s="177"/>
      <c r="T147" s="176"/>
      <c r="U147" s="180"/>
      <c r="V147" s="180"/>
      <c r="W147" s="180"/>
      <c r="X147" s="181"/>
      <c r="Y147" s="181"/>
      <c r="Z147" s="181"/>
      <c r="AA147" s="181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24"/>
    </row>
    <row r="148" spans="2:70" ht="11.25" customHeight="1">
      <c r="B148" s="327" t="s">
        <v>167</v>
      </c>
      <c r="C148" s="327"/>
      <c r="D148" s="327"/>
      <c r="E148" s="327"/>
      <c r="F148" s="327"/>
      <c r="G148" s="327"/>
      <c r="H148" s="327"/>
      <c r="I148" s="327"/>
      <c r="J148" s="327"/>
      <c r="K148" s="327"/>
      <c r="L148" s="327"/>
      <c r="M148" s="327"/>
      <c r="N148" s="327"/>
      <c r="O148" s="327"/>
      <c r="P148" s="327"/>
      <c r="Q148" s="327"/>
      <c r="R148" s="507" t="s">
        <v>151</v>
      </c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243"/>
      <c r="AD148" s="243"/>
      <c r="AE148" s="243"/>
      <c r="AF148" s="243"/>
      <c r="AG148" s="243"/>
      <c r="AH148" s="242"/>
      <c r="AI148" s="242"/>
      <c r="AJ148" s="242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42"/>
      <c r="AU148" s="242"/>
      <c r="AV148" s="242"/>
      <c r="AW148" s="242"/>
      <c r="AX148" s="242"/>
      <c r="AY148" s="242"/>
      <c r="AZ148" s="242"/>
      <c r="BA148" s="242"/>
      <c r="BB148" s="242"/>
    </row>
    <row r="149" spans="2:70" ht="12.6" customHeight="1">
      <c r="B149" s="327"/>
      <c r="C149" s="327"/>
      <c r="D149" s="327"/>
      <c r="E149" s="327"/>
      <c r="F149" s="327"/>
      <c r="G149" s="327"/>
      <c r="H149" s="327"/>
      <c r="I149" s="327"/>
      <c r="J149" s="327"/>
      <c r="K149" s="327"/>
      <c r="L149" s="327"/>
      <c r="M149" s="327"/>
      <c r="N149" s="327"/>
      <c r="O149" s="327"/>
      <c r="P149" s="327"/>
      <c r="Q149" s="327"/>
      <c r="R149" s="507"/>
      <c r="S149" s="507"/>
      <c r="T149" s="507"/>
      <c r="U149" s="507"/>
      <c r="V149" s="507"/>
      <c r="W149" s="507"/>
      <c r="X149" s="507"/>
      <c r="Y149" s="507"/>
      <c r="Z149" s="507"/>
      <c r="AA149" s="507"/>
      <c r="AB149" s="507"/>
      <c r="AC149" s="243"/>
      <c r="AD149" s="243"/>
      <c r="AE149" s="243"/>
      <c r="AF149" s="243"/>
      <c r="AG149" s="243"/>
      <c r="AH149" s="242"/>
      <c r="AI149" s="242"/>
      <c r="AJ149" s="242"/>
      <c r="AK149" s="242"/>
      <c r="AL149" s="242"/>
      <c r="AM149" s="242"/>
      <c r="AN149" s="242"/>
      <c r="AO149" s="242"/>
      <c r="AP149" s="242"/>
      <c r="AQ149" s="242"/>
      <c r="AR149" s="242"/>
      <c r="AS149" s="242"/>
      <c r="AT149" s="242"/>
      <c r="AU149" s="242"/>
      <c r="AV149" s="242"/>
      <c r="AW149" s="242"/>
      <c r="AX149" s="242"/>
      <c r="AY149" s="242"/>
      <c r="AZ149" s="242"/>
      <c r="BA149" s="242"/>
      <c r="BB149" s="242"/>
    </row>
    <row r="150" spans="2:70" ht="12.6" customHeight="1">
      <c r="B150" s="327"/>
      <c r="C150" s="327"/>
      <c r="D150" s="327"/>
      <c r="E150" s="327"/>
      <c r="F150" s="327"/>
      <c r="G150" s="327"/>
      <c r="H150" s="327"/>
      <c r="I150" s="327"/>
      <c r="J150" s="327"/>
      <c r="K150" s="327"/>
      <c r="L150" s="327"/>
      <c r="M150" s="327"/>
      <c r="N150" s="327"/>
      <c r="O150" s="327"/>
      <c r="P150" s="327"/>
      <c r="Q150" s="327"/>
      <c r="R150" s="507"/>
      <c r="S150" s="507"/>
      <c r="T150" s="507"/>
      <c r="U150" s="507"/>
      <c r="V150" s="507"/>
      <c r="W150" s="507"/>
      <c r="X150" s="507"/>
      <c r="Y150" s="507"/>
      <c r="Z150" s="507"/>
      <c r="AA150" s="507"/>
      <c r="AB150" s="507"/>
      <c r="AC150" s="243"/>
      <c r="AD150" s="243"/>
      <c r="AE150" s="243"/>
      <c r="AF150" s="243"/>
      <c r="AG150" s="243"/>
      <c r="AH150" s="242"/>
      <c r="AI150" s="242"/>
      <c r="AJ150" s="242"/>
      <c r="AK150" s="242"/>
      <c r="AL150" s="242"/>
      <c r="AM150" s="242"/>
      <c r="AN150" s="242"/>
      <c r="AO150" s="242"/>
      <c r="AP150" s="242"/>
      <c r="AQ150" s="242"/>
      <c r="AR150" s="242"/>
      <c r="AS150" s="242"/>
      <c r="AT150" s="242"/>
      <c r="AU150" s="242"/>
      <c r="AV150" s="242"/>
      <c r="AW150" s="242"/>
      <c r="AX150" s="242"/>
      <c r="AY150" s="242"/>
      <c r="AZ150" s="242"/>
      <c r="BA150" s="242"/>
      <c r="BB150" s="242"/>
    </row>
    <row r="151" spans="2:70" ht="12.6" customHeight="1">
      <c r="B151" s="263"/>
      <c r="C151" s="508" t="s">
        <v>57</v>
      </c>
      <c r="D151" s="508"/>
      <c r="E151" s="508"/>
      <c r="F151" s="508"/>
      <c r="G151" s="508"/>
      <c r="H151" s="508"/>
      <c r="I151" s="508"/>
      <c r="J151" s="508"/>
      <c r="K151" s="508"/>
      <c r="L151" s="508"/>
      <c r="M151" s="508"/>
      <c r="N151" s="508"/>
      <c r="O151" s="508"/>
      <c r="P151" s="260"/>
      <c r="Q151" s="260"/>
      <c r="R151" s="260"/>
      <c r="S151" s="260"/>
      <c r="T151" s="260"/>
      <c r="U151" s="260"/>
      <c r="V151" s="260"/>
      <c r="W151" s="260"/>
      <c r="Y151" s="124"/>
      <c r="Z151" s="124"/>
      <c r="AA151" s="124"/>
      <c r="AB151" s="243"/>
      <c r="AC151" s="243"/>
      <c r="AD151" s="243"/>
      <c r="AE151" s="243"/>
      <c r="AF151" s="243"/>
      <c r="AG151" s="243"/>
      <c r="AH151" s="242"/>
      <c r="AI151" s="242"/>
      <c r="AJ151" s="242"/>
      <c r="AK151" s="242"/>
      <c r="AL151" s="242"/>
      <c r="AM151" s="242"/>
      <c r="AN151" s="242"/>
      <c r="AO151" s="242"/>
      <c r="AP151" s="242"/>
      <c r="AQ151" s="242"/>
      <c r="AR151" s="242"/>
      <c r="AS151" s="242"/>
      <c r="AT151" s="242"/>
      <c r="AU151" s="242"/>
      <c r="AV151" s="242"/>
      <c r="AW151" s="242"/>
      <c r="AX151" s="242"/>
      <c r="AY151" s="242"/>
      <c r="AZ151" s="242"/>
      <c r="BA151" s="242"/>
      <c r="BB151" s="242"/>
    </row>
    <row r="152" spans="2:70" ht="12.6" customHeight="1">
      <c r="B152" s="263"/>
      <c r="C152" s="508"/>
      <c r="D152" s="508"/>
      <c r="E152" s="508"/>
      <c r="F152" s="508"/>
      <c r="G152" s="508"/>
      <c r="H152" s="508"/>
      <c r="I152" s="508"/>
      <c r="J152" s="508"/>
      <c r="K152" s="508"/>
      <c r="L152" s="508"/>
      <c r="M152" s="508"/>
      <c r="N152" s="508"/>
      <c r="O152" s="508"/>
      <c r="P152" s="260"/>
      <c r="Q152" s="260"/>
      <c r="R152" s="260"/>
      <c r="S152" s="260"/>
      <c r="T152" s="260"/>
      <c r="U152" s="260"/>
      <c r="V152" s="260"/>
      <c r="W152" s="260"/>
      <c r="Y152" s="124"/>
      <c r="Z152" s="124"/>
      <c r="AA152" s="124"/>
      <c r="AB152" s="243"/>
      <c r="AC152" s="243"/>
      <c r="AD152" s="243"/>
      <c r="AE152" s="243"/>
      <c r="AF152" s="243"/>
      <c r="AG152" s="243"/>
      <c r="AH152" s="242"/>
      <c r="AI152" s="242"/>
      <c r="AJ152" s="242"/>
      <c r="AK152" s="242"/>
      <c r="AL152" s="242"/>
      <c r="AM152" s="242"/>
      <c r="AN152" s="242"/>
      <c r="AO152" s="242"/>
      <c r="AP152" s="242"/>
      <c r="AQ152" s="242"/>
      <c r="AR152" s="242"/>
      <c r="AS152" s="242"/>
      <c r="AT152" s="242"/>
      <c r="AU152" s="242"/>
      <c r="AV152" s="242"/>
      <c r="AW152" s="242"/>
      <c r="AX152" s="242"/>
      <c r="AY152" s="242"/>
      <c r="AZ152" s="242"/>
      <c r="BA152" s="242"/>
      <c r="BB152" s="242"/>
    </row>
    <row r="153" spans="2:70" ht="12.6" customHeight="1">
      <c r="B153" s="263"/>
      <c r="C153" s="508"/>
      <c r="D153" s="508"/>
      <c r="E153" s="508"/>
      <c r="F153" s="508"/>
      <c r="G153" s="508"/>
      <c r="H153" s="508"/>
      <c r="I153" s="508"/>
      <c r="J153" s="508"/>
      <c r="K153" s="508"/>
      <c r="L153" s="508"/>
      <c r="M153" s="508"/>
      <c r="N153" s="508"/>
      <c r="O153" s="508"/>
      <c r="P153" s="260"/>
      <c r="Q153" s="260"/>
      <c r="R153" s="260"/>
      <c r="S153" s="260"/>
      <c r="T153" s="260"/>
      <c r="U153" s="260"/>
      <c r="V153" s="260"/>
      <c r="W153" s="260"/>
      <c r="Y153" s="124"/>
      <c r="Z153" s="124"/>
      <c r="AA153" s="124"/>
      <c r="AB153" s="243"/>
      <c r="AC153" s="243"/>
      <c r="AD153" s="243"/>
      <c r="AE153" s="243"/>
      <c r="AF153" s="243"/>
      <c r="AG153" s="243"/>
      <c r="AH153" s="242"/>
      <c r="AI153" s="242"/>
      <c r="AJ153" s="242"/>
      <c r="AK153" s="242"/>
      <c r="AL153" s="242"/>
      <c r="AM153" s="242"/>
      <c r="AN153" s="242"/>
      <c r="AO153" s="242"/>
      <c r="AP153" s="242"/>
      <c r="AQ153" s="242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</row>
    <row r="154" spans="2:70" ht="12.6" customHeight="1">
      <c r="B154" s="263"/>
      <c r="C154" s="463" t="s">
        <v>65</v>
      </c>
      <c r="D154" s="463"/>
      <c r="E154" s="463"/>
      <c r="F154" s="463"/>
      <c r="G154" s="463"/>
      <c r="H154" s="463"/>
      <c r="I154" s="463"/>
      <c r="J154" s="264"/>
      <c r="K154" s="264"/>
      <c r="L154" s="264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Y154" s="124"/>
      <c r="Z154" s="124"/>
      <c r="AA154" s="124"/>
      <c r="AB154" s="243"/>
      <c r="AC154" s="243"/>
      <c r="AD154" s="243"/>
      <c r="AE154" s="243"/>
      <c r="AF154" s="243"/>
      <c r="AG154" s="243"/>
      <c r="AH154" s="242"/>
      <c r="AI154" s="242"/>
      <c r="AJ154" s="242"/>
      <c r="AK154" s="242"/>
      <c r="AL154" s="242"/>
      <c r="AM154" s="242"/>
      <c r="AN154" s="242"/>
      <c r="AO154" s="242"/>
      <c r="AP154" s="242"/>
      <c r="AQ154" s="242"/>
      <c r="AR154" s="242"/>
      <c r="AS154" s="242"/>
      <c r="AT154" s="242"/>
      <c r="AU154" s="242"/>
      <c r="AV154" s="242"/>
      <c r="AW154" s="242"/>
      <c r="AX154" s="242"/>
      <c r="AY154" s="242"/>
      <c r="AZ154" s="242"/>
      <c r="BA154" s="242"/>
      <c r="BB154" s="242"/>
    </row>
    <row r="155" spans="2:70" ht="12.6" customHeight="1" thickBot="1">
      <c r="B155" s="263"/>
      <c r="C155" s="477"/>
      <c r="D155" s="477"/>
      <c r="E155" s="477"/>
      <c r="F155" s="477"/>
      <c r="G155" s="477"/>
      <c r="H155" s="477"/>
      <c r="I155" s="477"/>
      <c r="J155" s="264"/>
      <c r="K155" s="264"/>
      <c r="L155" s="264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Y155" s="124"/>
      <c r="Z155" s="124"/>
      <c r="AA155" s="124"/>
      <c r="AB155" s="243"/>
      <c r="AC155" s="243"/>
      <c r="AD155" s="243"/>
      <c r="AE155" s="243"/>
      <c r="AF155" s="243"/>
      <c r="AG155" s="243"/>
      <c r="AH155" s="242"/>
      <c r="AI155" s="242"/>
      <c r="AJ155" s="242"/>
      <c r="AK155" s="242"/>
      <c r="AL155" s="242"/>
      <c r="AM155" s="242"/>
      <c r="AN155" s="242"/>
      <c r="AO155" s="242"/>
      <c r="AP155" s="242"/>
      <c r="AQ155" s="242"/>
      <c r="AR155" s="242"/>
      <c r="AS155" s="242"/>
      <c r="AT155" s="242"/>
      <c r="AU155" s="242"/>
      <c r="AV155" s="242"/>
      <c r="AW155" s="242"/>
      <c r="AX155" s="242"/>
      <c r="AY155" s="242"/>
      <c r="AZ155" s="242"/>
      <c r="BA155" s="242"/>
      <c r="BB155" s="242"/>
    </row>
    <row r="156" spans="2:70" ht="12.6" customHeight="1">
      <c r="B156" s="262"/>
      <c r="C156" s="509" t="str">
        <f>AB161</f>
        <v>宗次英子</v>
      </c>
      <c r="D156" s="511" t="str">
        <f>AC161</f>
        <v>川之江ｸﾗﾌﾞ</v>
      </c>
      <c r="E156" s="512"/>
      <c r="F156" s="512"/>
      <c r="G156" s="512"/>
      <c r="H156" s="512"/>
      <c r="I156" s="513"/>
      <c r="J156" s="245"/>
      <c r="K156" s="246"/>
      <c r="L156" s="246"/>
      <c r="M156" s="169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516" t="s">
        <v>172</v>
      </c>
      <c r="AC156" s="517"/>
      <c r="AD156" s="368" t="str">
        <f>AB158</f>
        <v>鈴木杏奈</v>
      </c>
      <c r="AE156" s="369"/>
      <c r="AF156" s="369"/>
      <c r="AG156" s="370"/>
      <c r="AH156" s="371" t="str">
        <f>AB161</f>
        <v>宗次英子</v>
      </c>
      <c r="AI156" s="369"/>
      <c r="AJ156" s="369"/>
      <c r="AK156" s="370"/>
      <c r="AL156" s="371" t="str">
        <f>AB164</f>
        <v>髙橋七海</v>
      </c>
      <c r="AM156" s="369"/>
      <c r="AN156" s="369"/>
      <c r="AO156" s="370"/>
      <c r="AP156" s="371" t="str">
        <f>AB167</f>
        <v>岸幸子</v>
      </c>
      <c r="AQ156" s="369"/>
      <c r="AR156" s="369"/>
      <c r="AS156" s="370"/>
      <c r="AT156" s="372" t="str">
        <f>AB170</f>
        <v>佐古ひかり</v>
      </c>
      <c r="AU156" s="373"/>
      <c r="AV156" s="373"/>
      <c r="AW156" s="374"/>
      <c r="AX156" s="371" t="str">
        <f>AB173</f>
        <v>石川瑞夏</v>
      </c>
      <c r="AY156" s="369"/>
      <c r="AZ156" s="369"/>
      <c r="BA156" s="370"/>
      <c r="BB156" s="371" t="str">
        <f>AB176</f>
        <v>山本響</v>
      </c>
      <c r="BC156" s="369"/>
      <c r="BD156" s="369"/>
      <c r="BE156" s="370"/>
      <c r="BF156" s="375" t="s">
        <v>1</v>
      </c>
      <c r="BG156" s="376"/>
      <c r="BH156" s="376"/>
      <c r="BI156" s="377"/>
      <c r="BJ156" s="284"/>
      <c r="BK156" s="378" t="s">
        <v>3</v>
      </c>
      <c r="BL156" s="379"/>
      <c r="BM156" s="380" t="s">
        <v>4</v>
      </c>
      <c r="BN156" s="381"/>
      <c r="BO156" s="382"/>
      <c r="BP156" s="297" t="s">
        <v>5</v>
      </c>
      <c r="BQ156" s="298"/>
      <c r="BR156" s="299"/>
    </row>
    <row r="157" spans="2:70" ht="12.6" customHeight="1" thickBot="1">
      <c r="B157" s="262"/>
      <c r="C157" s="510"/>
      <c r="D157" s="514"/>
      <c r="E157" s="514"/>
      <c r="F157" s="514"/>
      <c r="G157" s="514"/>
      <c r="H157" s="514"/>
      <c r="I157" s="515"/>
      <c r="J157" s="169"/>
      <c r="K157" s="169"/>
      <c r="L157" s="169"/>
      <c r="M157" s="169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518"/>
      <c r="AC157" s="519"/>
      <c r="AD157" s="383" t="str">
        <f>AB159</f>
        <v>橋本姫奈</v>
      </c>
      <c r="AE157" s="384"/>
      <c r="AF157" s="384"/>
      <c r="AG157" s="385"/>
      <c r="AH157" s="386" t="str">
        <f>AB162</f>
        <v>合田直子</v>
      </c>
      <c r="AI157" s="384"/>
      <c r="AJ157" s="384"/>
      <c r="AK157" s="385"/>
      <c r="AL157" s="386" t="str">
        <f>AB165</f>
        <v>山内萌里</v>
      </c>
      <c r="AM157" s="384"/>
      <c r="AN157" s="384"/>
      <c r="AO157" s="385"/>
      <c r="AP157" s="386" t="str">
        <f>AB168</f>
        <v>阿部幹誉</v>
      </c>
      <c r="AQ157" s="384"/>
      <c r="AR157" s="384"/>
      <c r="AS157" s="385"/>
      <c r="AT157" s="386" t="str">
        <f>AB171</f>
        <v>鈴木琴</v>
      </c>
      <c r="AU157" s="384"/>
      <c r="AV157" s="384"/>
      <c r="AW157" s="385"/>
      <c r="AX157" s="386" t="str">
        <f>AB174</f>
        <v>眞鍋小春</v>
      </c>
      <c r="AY157" s="384"/>
      <c r="AZ157" s="384"/>
      <c r="BA157" s="385"/>
      <c r="BB157" s="386" t="str">
        <f>AB177</f>
        <v>野村優莉</v>
      </c>
      <c r="BC157" s="384"/>
      <c r="BD157" s="384"/>
      <c r="BE157" s="385"/>
      <c r="BF157" s="390" t="s">
        <v>2</v>
      </c>
      <c r="BG157" s="391"/>
      <c r="BH157" s="391"/>
      <c r="BI157" s="392"/>
      <c r="BJ157" s="284"/>
      <c r="BK157" s="281" t="s">
        <v>6</v>
      </c>
      <c r="BL157" s="300" t="s">
        <v>7</v>
      </c>
      <c r="BM157" s="281" t="s">
        <v>46</v>
      </c>
      <c r="BN157" s="282" t="s">
        <v>8</v>
      </c>
      <c r="BO157" s="283" t="s">
        <v>9</v>
      </c>
      <c r="BP157" s="282" t="s">
        <v>46</v>
      </c>
      <c r="BQ157" s="282" t="s">
        <v>8</v>
      </c>
      <c r="BR157" s="283" t="s">
        <v>9</v>
      </c>
    </row>
    <row r="158" spans="2:70" ht="12.6" customHeight="1">
      <c r="B158" s="262"/>
      <c r="C158" s="509" t="str">
        <f>AB162</f>
        <v>合田直子</v>
      </c>
      <c r="D158" s="511" t="str">
        <f>AC162</f>
        <v>川之江ｸﾗﾌﾞ</v>
      </c>
      <c r="E158" s="512"/>
      <c r="F158" s="512"/>
      <c r="G158" s="512"/>
      <c r="H158" s="512"/>
      <c r="I158" s="513"/>
      <c r="J158" s="169"/>
      <c r="K158" s="169"/>
      <c r="L158" s="169"/>
      <c r="M158" s="169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520" t="s">
        <v>164</v>
      </c>
      <c r="Z158" s="520"/>
      <c r="AA158" s="521"/>
      <c r="AB158" s="286" t="s">
        <v>153</v>
      </c>
      <c r="AC158" s="287" t="s">
        <v>145</v>
      </c>
      <c r="AD158" s="362"/>
      <c r="AE158" s="363"/>
      <c r="AF158" s="363"/>
      <c r="AG158" s="364"/>
      <c r="AH158" s="51">
        <v>7</v>
      </c>
      <c r="AI158" s="37" t="str">
        <f>IF(AH158="","","-")</f>
        <v>-</v>
      </c>
      <c r="AJ158" s="70">
        <v>15</v>
      </c>
      <c r="AK158" s="361" t="str">
        <f>IF(AH158&lt;&gt;"",IF(AH158&gt;AJ158,IF(AH159&gt;AJ159,"○",IF(AH160&gt;AJ160,"○","×")),IF(AH159&gt;AJ159,IF(AH160&gt;AJ160,"○","×"),"×")),"")</f>
        <v>×</v>
      </c>
      <c r="AL158" s="51">
        <v>7</v>
      </c>
      <c r="AM158" s="69" t="str">
        <f t="shared" ref="AM158:AM163" si="34">IF(AL158="","","-")</f>
        <v>-</v>
      </c>
      <c r="AN158" s="68">
        <v>15</v>
      </c>
      <c r="AO158" s="361" t="str">
        <f>IF(AL158&lt;&gt;"",IF(AL158&gt;AN158,IF(AL159&gt;AN159,"○",IF(AL160&gt;AN160,"○","×")),IF(AL159&gt;AN159,IF(AL160&gt;AN160,"○","×"),"×")),"")</f>
        <v>○</v>
      </c>
      <c r="AP158" s="51">
        <v>9</v>
      </c>
      <c r="AQ158" s="69" t="str">
        <f t="shared" ref="AQ158:AQ166" si="35">IF(AP158="","","-")</f>
        <v>-</v>
      </c>
      <c r="AR158" s="68">
        <v>15</v>
      </c>
      <c r="AS158" s="361" t="str">
        <f>IF(AP158&lt;&gt;"",IF(AP158&gt;AR158,IF(AP159&gt;AR159,"○",IF(AP160&gt;AR160,"○","×")),IF(AP159&gt;AR159,IF(AP160&gt;AR160,"○","×"),"×")),"")</f>
        <v>×</v>
      </c>
      <c r="AT158" s="51">
        <v>15</v>
      </c>
      <c r="AU158" s="69" t="str">
        <f t="shared" ref="AU158:AU169" si="36">IF(AT158="","","-")</f>
        <v>-</v>
      </c>
      <c r="AV158" s="68">
        <v>13</v>
      </c>
      <c r="AW158" s="361" t="str">
        <f>IF(AT158&lt;&gt;"",IF(AT158&gt;AV158,IF(AT159&gt;AV159,"○",IF(AT160&gt;AV160,"○","×")),IF(AT159&gt;AV159,IF(AT160&gt;AV160,"○","×"),"×")),"")</f>
        <v>○</v>
      </c>
      <c r="AX158" s="51">
        <v>15</v>
      </c>
      <c r="AY158" s="69" t="str">
        <f t="shared" ref="AY158:AY172" si="37">IF(AX158="","","-")</f>
        <v>-</v>
      </c>
      <c r="AZ158" s="68">
        <v>3</v>
      </c>
      <c r="BA158" s="361" t="str">
        <f>IF(AX158&lt;&gt;"",IF(AX158&gt;AZ158,IF(AX159&gt;AZ159,"○",IF(AX160&gt;AZ160,"○","×")),IF(AX159&gt;AZ159,IF(AX160&gt;AZ160,"○","×"),"×")),"")</f>
        <v>○</v>
      </c>
      <c r="BB158" s="51">
        <v>15</v>
      </c>
      <c r="BC158" s="69" t="str">
        <f t="shared" ref="BC158:BC175" si="38">IF(BB158="","","-")</f>
        <v>-</v>
      </c>
      <c r="BD158" s="68">
        <v>7</v>
      </c>
      <c r="BE158" s="367" t="str">
        <f>IF(BB158&lt;&gt;"",IF(BB158&gt;BD158,IF(BB159&gt;BD159,"○",IF(BB160&gt;BD160,"○","×")),IF(BB159&gt;BD159,IF(BB160&gt;BD160,"○","×"),"×")),"")</f>
        <v>○</v>
      </c>
      <c r="BF158" s="420" t="s">
        <v>184</v>
      </c>
      <c r="BG158" s="421"/>
      <c r="BH158" s="421"/>
      <c r="BI158" s="422"/>
      <c r="BJ158" s="22"/>
      <c r="BK158" s="35"/>
      <c r="BL158" s="34"/>
      <c r="BM158" s="33"/>
      <c r="BN158" s="32"/>
      <c r="BO158" s="30"/>
      <c r="BP158" s="31"/>
      <c r="BQ158" s="31"/>
      <c r="BR158" s="30"/>
    </row>
    <row r="159" spans="2:70" ht="12.6" customHeight="1">
      <c r="B159" s="262"/>
      <c r="C159" s="510"/>
      <c r="D159" s="514"/>
      <c r="E159" s="514"/>
      <c r="F159" s="514"/>
      <c r="G159" s="514"/>
      <c r="H159" s="514"/>
      <c r="I159" s="515"/>
      <c r="J159" s="169"/>
      <c r="K159" s="169"/>
      <c r="L159" s="169"/>
      <c r="M159" s="169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520"/>
      <c r="Z159" s="520"/>
      <c r="AA159" s="521"/>
      <c r="AB159" s="288" t="s">
        <v>154</v>
      </c>
      <c r="AC159" s="289" t="s">
        <v>145</v>
      </c>
      <c r="AD159" s="365"/>
      <c r="AE159" s="338"/>
      <c r="AF159" s="338"/>
      <c r="AG159" s="339"/>
      <c r="AH159" s="51">
        <v>3</v>
      </c>
      <c r="AI159" s="37" t="str">
        <f>IF(AH159="","","-")</f>
        <v>-</v>
      </c>
      <c r="AJ159" s="67">
        <v>15</v>
      </c>
      <c r="AK159" s="357"/>
      <c r="AL159" s="51">
        <v>15</v>
      </c>
      <c r="AM159" s="37" t="str">
        <f t="shared" si="34"/>
        <v>-</v>
      </c>
      <c r="AN159" s="50">
        <v>9</v>
      </c>
      <c r="AO159" s="357"/>
      <c r="AP159" s="51">
        <v>9</v>
      </c>
      <c r="AQ159" s="37" t="str">
        <f t="shared" si="35"/>
        <v>-</v>
      </c>
      <c r="AR159" s="50">
        <v>15</v>
      </c>
      <c r="AS159" s="357"/>
      <c r="AT159" s="51">
        <v>15</v>
      </c>
      <c r="AU159" s="37" t="str">
        <f t="shared" si="36"/>
        <v>-</v>
      </c>
      <c r="AV159" s="50">
        <v>11</v>
      </c>
      <c r="AW159" s="357"/>
      <c r="AX159" s="51">
        <v>15</v>
      </c>
      <c r="AY159" s="37" t="str">
        <f t="shared" si="37"/>
        <v>-</v>
      </c>
      <c r="AZ159" s="50">
        <v>12</v>
      </c>
      <c r="BA159" s="357"/>
      <c r="BB159" s="51">
        <v>15</v>
      </c>
      <c r="BC159" s="37" t="str">
        <f t="shared" si="38"/>
        <v>-</v>
      </c>
      <c r="BD159" s="50">
        <v>6</v>
      </c>
      <c r="BE159" s="343"/>
      <c r="BF159" s="348"/>
      <c r="BG159" s="349"/>
      <c r="BH159" s="349"/>
      <c r="BI159" s="350"/>
      <c r="BJ159" s="22"/>
      <c r="BK159" s="35">
        <f>COUNTIF(AD158:BE160,"○")</f>
        <v>4</v>
      </c>
      <c r="BL159" s="34">
        <f>COUNTIF(AD158:BE160,"×")</f>
        <v>2</v>
      </c>
      <c r="BM159" s="33">
        <f>(IF((AD158&gt;AF158),1,0))+(IF((AD159&gt;AF159),1,0))+(IF((AD160&gt;AF160),1,0))+(IF((AH158&gt;AJ158),1,0))+(IF((AH159&gt;AJ159),1,0))+(IF((AH160&gt;AJ160),1,0))+(IF((AL158&gt;AN158),1,0))+(IF((AL159&gt;AN159),1,0))+(IF((AL160&gt;AN160),1,0))+(IF((AP158&gt;AR158),1,0))+(IF((AP159&gt;AR159),1,0))+(IF((AP160&gt;AR160),1,0))+(IF((AT158&gt;AV158),1,0))+(IF((AT159&gt;AV159),1,0))+(IF((AT160&gt;AV160),1,0))+(IF((AX158&gt;AZ158),1,0))+(IF((AX159&gt;AZ159),1,0))+(IF((AX160&gt;AZ160),1,0))+(IF((BB158&gt;BD158),1,0))+(IF((BB159&gt;BD159),1,0))+(IF((BB160&gt;BD160),1,0))</f>
        <v>8</v>
      </c>
      <c r="BN159" s="32">
        <f>(IF((AD158&lt;AF158),1,0))+(IF((AD159&lt;AF159),1,0))+(IF((AD160&lt;AF160),1,0))+(IF((AH158&lt;AJ158),1,0))+(IF((AH159&lt;AJ159),1,0))+(IF((AH160&lt;AJ160),1,0))+(IF((AL158&lt;AN158),1,0))+(IF((AL159&lt;AN159),1,0))+(IF((AL160&lt;AN160),1,0))+(IF((AP158&lt;AR158),1,0))+(IF((AP159&lt;AR159),1,0))+(IF((AP160&lt;AR160),1,0))+(IF((AT158&lt;AV158),1,0))+(IF((AT159&lt;AV159),1,0))+(IF((AT160&lt;AV160),1,0))+(IF((AX158&lt;AZ158),1,0))+(IF((AX159&lt;AZ159),1,0))+(IF((AX160&lt;AZ160),1,0))+(IF((BB158&lt;BD158),1,0))+(IF((BB159&lt;BD159),1,0))+(IF((BB160&lt;BD160),1,0))</f>
        <v>5</v>
      </c>
      <c r="BO159" s="30">
        <f>BM159-BN159</f>
        <v>3</v>
      </c>
      <c r="BP159" s="31">
        <f>SUM(AD158:AD160,AH158:AH160,AL158:AL160,AP158:AP160,AT158:AT160,AX158:AX160,BB158:BB160)</f>
        <v>156</v>
      </c>
      <c r="BQ159" s="31">
        <f>SUM(AF158:AF160,AJ158:AJ160,AN158:AN160,AR158:AR160,AV158:AV160,AZ158:AZ160,BD158:BD160)</f>
        <v>150</v>
      </c>
      <c r="BR159" s="30">
        <f>BP159-BQ159</f>
        <v>6</v>
      </c>
    </row>
    <row r="160" spans="2:70" ht="12.6" customHeight="1">
      <c r="B160" s="262"/>
      <c r="C160" s="494" t="s">
        <v>182</v>
      </c>
      <c r="D160" s="494"/>
      <c r="E160" s="494"/>
      <c r="F160" s="494"/>
      <c r="G160" s="494"/>
      <c r="H160" s="494"/>
      <c r="I160" s="494"/>
      <c r="J160" s="264"/>
      <c r="K160" s="264"/>
      <c r="L160" s="264"/>
      <c r="M160" s="169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7"/>
      <c r="Z160" s="247"/>
      <c r="AA160" s="247"/>
      <c r="AB160" s="290"/>
      <c r="AC160" s="291"/>
      <c r="AD160" s="366"/>
      <c r="AE160" s="341"/>
      <c r="AF160" s="341"/>
      <c r="AG160" s="342"/>
      <c r="AH160" s="66"/>
      <c r="AI160" s="37" t="str">
        <f>IF(AH160="","","-")</f>
        <v/>
      </c>
      <c r="AJ160" s="58"/>
      <c r="AK160" s="358"/>
      <c r="AL160" s="60">
        <v>16</v>
      </c>
      <c r="AM160" s="59" t="str">
        <f t="shared" si="34"/>
        <v>-</v>
      </c>
      <c r="AN160" s="58">
        <v>14</v>
      </c>
      <c r="AO160" s="358"/>
      <c r="AP160" s="51"/>
      <c r="AQ160" s="37" t="str">
        <f t="shared" si="35"/>
        <v/>
      </c>
      <c r="AR160" s="50"/>
      <c r="AS160" s="358"/>
      <c r="AT160" s="51"/>
      <c r="AU160" s="37" t="str">
        <f t="shared" si="36"/>
        <v/>
      </c>
      <c r="AV160" s="50"/>
      <c r="AW160" s="357"/>
      <c r="AX160" s="51"/>
      <c r="AY160" s="37" t="str">
        <f t="shared" si="37"/>
        <v/>
      </c>
      <c r="AZ160" s="50"/>
      <c r="BA160" s="357"/>
      <c r="BB160" s="51"/>
      <c r="BC160" s="37" t="str">
        <f t="shared" si="38"/>
        <v/>
      </c>
      <c r="BD160" s="50"/>
      <c r="BE160" s="343"/>
      <c r="BF160" s="49">
        <f>BK159</f>
        <v>4</v>
      </c>
      <c r="BG160" s="48" t="s">
        <v>10</v>
      </c>
      <c r="BH160" s="48">
        <f>BL159</f>
        <v>2</v>
      </c>
      <c r="BI160" s="47" t="s">
        <v>7</v>
      </c>
      <c r="BJ160" s="22"/>
      <c r="BK160" s="35"/>
      <c r="BL160" s="34"/>
      <c r="BM160" s="33"/>
      <c r="BN160" s="32"/>
      <c r="BO160" s="30"/>
      <c r="BP160" s="31"/>
      <c r="BQ160" s="31"/>
      <c r="BR160" s="30"/>
    </row>
    <row r="161" spans="2:70" ht="12.6" customHeight="1">
      <c r="B161" s="262"/>
      <c r="C161" s="477"/>
      <c r="D161" s="477"/>
      <c r="E161" s="477"/>
      <c r="F161" s="477"/>
      <c r="G161" s="477"/>
      <c r="H161" s="477"/>
      <c r="I161" s="477"/>
      <c r="J161" s="264"/>
      <c r="K161" s="264"/>
      <c r="L161" s="264"/>
      <c r="M161" s="169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520" t="s">
        <v>165</v>
      </c>
      <c r="Z161" s="520"/>
      <c r="AA161" s="521"/>
      <c r="AB161" s="292" t="s">
        <v>152</v>
      </c>
      <c r="AC161" s="293" t="s">
        <v>15</v>
      </c>
      <c r="AD161" s="65">
        <f>IF(AJ158="","",AJ158)</f>
        <v>15</v>
      </c>
      <c r="AE161" s="37" t="str">
        <f t="shared" ref="AE161:AE178" si="39">IF(AD161="","","-")</f>
        <v>-</v>
      </c>
      <c r="AF161" s="36">
        <f>IF(AH158="","",AH158)</f>
        <v>7</v>
      </c>
      <c r="AG161" s="331" t="str">
        <f>IF(AK158="","",IF(AK158="○","×",IF(AK158="×","○")))</f>
        <v>○</v>
      </c>
      <c r="AH161" s="334"/>
      <c r="AI161" s="335"/>
      <c r="AJ161" s="335"/>
      <c r="AK161" s="336"/>
      <c r="AL161" s="64">
        <v>15</v>
      </c>
      <c r="AM161" s="37" t="str">
        <f t="shared" si="34"/>
        <v>-</v>
      </c>
      <c r="AN161" s="50">
        <v>4</v>
      </c>
      <c r="AO161" s="356" t="str">
        <f>IF(AL161&lt;&gt;"",IF(AL161&gt;AN161,IF(AL162&gt;AN162,"○",IF(AL163&gt;AN163,"○","×")),IF(AL162&gt;AN162,IF(AL163&gt;AN163,"○","×"),"×")),"")</f>
        <v>○</v>
      </c>
      <c r="AP161" s="56">
        <v>15</v>
      </c>
      <c r="AQ161" s="45" t="str">
        <f t="shared" si="35"/>
        <v>-</v>
      </c>
      <c r="AR161" s="55">
        <v>6</v>
      </c>
      <c r="AS161" s="356" t="str">
        <f>IF(AP161&lt;&gt;"",IF(AP161&gt;AR161,IF(AP162&gt;AR162,"○",IF(AP163&gt;AR163,"○","×")),IF(AP162&gt;AR162,IF(AP163&gt;AR163,"○","×"),"×")),"")</f>
        <v>○</v>
      </c>
      <c r="AT161" s="56">
        <v>15</v>
      </c>
      <c r="AU161" s="45" t="str">
        <f t="shared" si="36"/>
        <v>-</v>
      </c>
      <c r="AV161" s="55">
        <v>3</v>
      </c>
      <c r="AW161" s="356" t="str">
        <f>IF(AT161&lt;&gt;"",IF(AT161&gt;AV161,IF(AT162&gt;AV162,"○",IF(AT163&gt;AV163,"○","×")),IF(AT162&gt;AV162,IF(AT163&gt;AV163,"○","×"),"×")),"")</f>
        <v>○</v>
      </c>
      <c r="AX161" s="56">
        <v>15</v>
      </c>
      <c r="AY161" s="45" t="str">
        <f t="shared" si="37"/>
        <v>-</v>
      </c>
      <c r="AZ161" s="55">
        <v>9</v>
      </c>
      <c r="BA161" s="356" t="str">
        <f>IF(AX161&lt;&gt;"",IF(AX161&gt;AZ161,IF(AX162&gt;AZ162,"○",IF(AX163&gt;AZ163,"○","×")),IF(AX162&gt;AZ162,IF(AX163&gt;AZ163,"○","×"),"×")),"")</f>
        <v>○</v>
      </c>
      <c r="BB161" s="56">
        <v>15</v>
      </c>
      <c r="BC161" s="45" t="str">
        <f t="shared" si="38"/>
        <v>-</v>
      </c>
      <c r="BD161" s="55">
        <v>1</v>
      </c>
      <c r="BE161" s="359" t="str">
        <f>IF(BB161&lt;&gt;"",IF(BB161&gt;BD161,IF(BB162&gt;BD162,"○",IF(BB163&gt;BD163,"○","×")),IF(BB162&gt;BD162,IF(BB163&gt;BD163,"○","×"),"×")),"")</f>
        <v>○</v>
      </c>
      <c r="BF161" s="345" t="s">
        <v>179</v>
      </c>
      <c r="BG161" s="346"/>
      <c r="BH161" s="346"/>
      <c r="BI161" s="347"/>
      <c r="BJ161" s="22"/>
      <c r="BK161" s="54"/>
      <c r="BL161" s="53"/>
      <c r="BM161" s="42"/>
      <c r="BN161" s="41"/>
      <c r="BO161" s="40"/>
      <c r="BP161" s="52"/>
      <c r="BQ161" s="52"/>
      <c r="BR161" s="40"/>
    </row>
    <row r="162" spans="2:70" ht="12.6" customHeight="1">
      <c r="B162" s="262"/>
      <c r="C162" s="509" t="str">
        <f>AB158</f>
        <v>鈴木杏奈</v>
      </c>
      <c r="D162" s="511" t="str">
        <f>AC158</f>
        <v>土居中学校</v>
      </c>
      <c r="E162" s="512"/>
      <c r="F162" s="512"/>
      <c r="G162" s="512"/>
      <c r="H162" s="512"/>
      <c r="I162" s="513"/>
      <c r="J162" s="245"/>
      <c r="K162" s="246"/>
      <c r="L162" s="246"/>
      <c r="M162" s="169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520"/>
      <c r="Z162" s="520"/>
      <c r="AA162" s="521"/>
      <c r="AB162" s="288" t="s">
        <v>54</v>
      </c>
      <c r="AC162" s="289" t="s">
        <v>15</v>
      </c>
      <c r="AD162" s="39">
        <f>IF(AJ159="","",AJ159)</f>
        <v>15</v>
      </c>
      <c r="AE162" s="37" t="str">
        <f t="shared" si="39"/>
        <v>-</v>
      </c>
      <c r="AF162" s="36">
        <f>IF(AH159="","",AH159)</f>
        <v>3</v>
      </c>
      <c r="AG162" s="332" t="str">
        <f>IF(AI159="","",AI159)</f>
        <v>-</v>
      </c>
      <c r="AH162" s="337"/>
      <c r="AI162" s="338"/>
      <c r="AJ162" s="338"/>
      <c r="AK162" s="339"/>
      <c r="AL162" s="64">
        <v>15</v>
      </c>
      <c r="AM162" s="37" t="str">
        <f t="shared" si="34"/>
        <v>-</v>
      </c>
      <c r="AN162" s="50">
        <v>2</v>
      </c>
      <c r="AO162" s="357"/>
      <c r="AP162" s="51">
        <v>15</v>
      </c>
      <c r="AQ162" s="37" t="str">
        <f t="shared" si="35"/>
        <v>-</v>
      </c>
      <c r="AR162" s="50">
        <v>8</v>
      </c>
      <c r="AS162" s="357"/>
      <c r="AT162" s="51">
        <v>15</v>
      </c>
      <c r="AU162" s="37" t="str">
        <f t="shared" si="36"/>
        <v>-</v>
      </c>
      <c r="AV162" s="50">
        <v>3</v>
      </c>
      <c r="AW162" s="357"/>
      <c r="AX162" s="51">
        <v>15</v>
      </c>
      <c r="AY162" s="37" t="str">
        <f t="shared" si="37"/>
        <v>-</v>
      </c>
      <c r="AZ162" s="50">
        <v>4</v>
      </c>
      <c r="BA162" s="357"/>
      <c r="BB162" s="51">
        <v>15</v>
      </c>
      <c r="BC162" s="37" t="str">
        <f t="shared" si="38"/>
        <v>-</v>
      </c>
      <c r="BD162" s="50">
        <v>4</v>
      </c>
      <c r="BE162" s="343"/>
      <c r="BF162" s="348"/>
      <c r="BG162" s="349"/>
      <c r="BH162" s="349"/>
      <c r="BI162" s="350"/>
      <c r="BJ162" s="22"/>
      <c r="BK162" s="35">
        <f>COUNTIF(AD161:BE163,"○")</f>
        <v>6</v>
      </c>
      <c r="BL162" s="34">
        <f>COUNTIF(AD161:BE163,"×")</f>
        <v>0</v>
      </c>
      <c r="BM162" s="33">
        <f>(IF((AD161&gt;AF161),1,0))+(IF((AD162&gt;AF162),1,0))+(IF((AD163&gt;AF163),1,0))+(IF((AH161&gt;AJ161),1,0))+(IF((AH162&gt;AJ162),1,0))+(IF((AH163&gt;AJ163),1,0))+(IF((AL161&gt;AN161),1,0))+(IF((AL162&gt;AN162),1,0))+(IF((AL163&gt;AN163),1,0))+(IF((AP161&gt;AR161),1,0))+(IF((AP162&gt;AR162),1,0))+(IF((AP163&gt;AR163),1,0))+(IF((AT161&gt;AV161),1,0))+(IF((AT162&gt;AV162),1,0))+(IF((AT163&gt;AV163),1,0))+(IF((AX161&gt;AZ161),1,0))+(IF((AX162&gt;AZ162),1,0))+(IF((AX163&gt;AZ163),1,0))+(IF((BB161&gt;BD161),1,0))+(IF((BB162&gt;BD162),1,0))+(IF((BB163&gt;BD163),1,0))</f>
        <v>12</v>
      </c>
      <c r="BN162" s="32">
        <f>(IF((AD161&lt;AF161),1,0))+(IF((AD162&lt;AF162),1,0))+(IF((AD163&lt;AF163),1,0))+(IF((AH161&lt;AJ161),1,0))+(IF((AH162&lt;AJ162),1,0))+(IF((AH163&lt;AJ163),1,0))+(IF((AL161&lt;AN161),1,0))+(IF((AL162&lt;AN162),1,0))+(IF((AL163&lt;AN163),1,0))+(IF((AP161&lt;AR161),1,0))+(IF((AP162&lt;AR162),1,0))+(IF((AP163&lt;AR163),1,0))+(IF((AT161&lt;AV161),1,0))+(IF((AT162&lt;AV162),1,0))+(IF((AT163&lt;AV163),1,0))+(IF((AX161&lt;AZ161),1,0))+(IF((AX162&lt;AZ162),1,0))+(IF((AX163&lt;AZ163),1,0))+(IF((BB161&lt;BD161),1,0))+(IF((BB162&lt;BD162),1,0))+(IF((BB163&lt;BD163),1,0))</f>
        <v>0</v>
      </c>
      <c r="BO162" s="30">
        <f>BM162-BN162</f>
        <v>12</v>
      </c>
      <c r="BP162" s="31">
        <f>SUM(AD161:AD163,AH161:AH163,AL161:AL163,AP161:AP163,AT161:AT163,AX161:AX163,BB161:BB163)</f>
        <v>180</v>
      </c>
      <c r="BQ162" s="31">
        <f>SUM(AF161:AF163,AJ161:AJ163,AN161:AN163,AR161:AR163,AV161:AV163,AZ161:AZ163,BD161:BD163)</f>
        <v>54</v>
      </c>
      <c r="BR162" s="30">
        <f>BP162-BQ162</f>
        <v>126</v>
      </c>
    </row>
    <row r="163" spans="2:70" ht="12.6" customHeight="1">
      <c r="B163" s="262"/>
      <c r="C163" s="510"/>
      <c r="D163" s="514"/>
      <c r="E163" s="514"/>
      <c r="F163" s="514"/>
      <c r="G163" s="514"/>
      <c r="H163" s="514"/>
      <c r="I163" s="515"/>
      <c r="J163" s="169"/>
      <c r="K163" s="169"/>
      <c r="L163" s="169"/>
      <c r="M163" s="169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7"/>
      <c r="Z163" s="247"/>
      <c r="AA163" s="247"/>
      <c r="AB163" s="290"/>
      <c r="AC163" s="291"/>
      <c r="AD163" s="57" t="str">
        <f>IF(AJ160="","",AJ160)</f>
        <v/>
      </c>
      <c r="AE163" s="37" t="str">
        <f t="shared" si="39"/>
        <v/>
      </c>
      <c r="AF163" s="63" t="str">
        <f>IF(AH160="","",AH160)</f>
        <v/>
      </c>
      <c r="AG163" s="333" t="str">
        <f>IF(AI160="","",AI160)</f>
        <v/>
      </c>
      <c r="AH163" s="340"/>
      <c r="AI163" s="341"/>
      <c r="AJ163" s="341"/>
      <c r="AK163" s="342"/>
      <c r="AL163" s="62"/>
      <c r="AM163" s="37" t="str">
        <f t="shared" si="34"/>
        <v/>
      </c>
      <c r="AN163" s="61"/>
      <c r="AO163" s="358"/>
      <c r="AP163" s="60"/>
      <c r="AQ163" s="59" t="str">
        <f t="shared" si="35"/>
        <v/>
      </c>
      <c r="AR163" s="58"/>
      <c r="AS163" s="358"/>
      <c r="AT163" s="60"/>
      <c r="AU163" s="59" t="str">
        <f t="shared" si="36"/>
        <v/>
      </c>
      <c r="AV163" s="58"/>
      <c r="AW163" s="358"/>
      <c r="AX163" s="60"/>
      <c r="AY163" s="59" t="str">
        <f t="shared" si="37"/>
        <v/>
      </c>
      <c r="AZ163" s="58"/>
      <c r="BA163" s="358"/>
      <c r="BB163" s="60"/>
      <c r="BC163" s="59" t="str">
        <f t="shared" si="38"/>
        <v/>
      </c>
      <c r="BD163" s="58"/>
      <c r="BE163" s="344"/>
      <c r="BF163" s="49">
        <f>BK162</f>
        <v>6</v>
      </c>
      <c r="BG163" s="48" t="s">
        <v>10</v>
      </c>
      <c r="BH163" s="48">
        <f>BL162</f>
        <v>0</v>
      </c>
      <c r="BI163" s="47" t="s">
        <v>7</v>
      </c>
      <c r="BJ163" s="22"/>
      <c r="BK163" s="21"/>
      <c r="BL163" s="20"/>
      <c r="BM163" s="19"/>
      <c r="BN163" s="18"/>
      <c r="BO163" s="16"/>
      <c r="BP163" s="17"/>
      <c r="BQ163" s="17"/>
      <c r="BR163" s="16"/>
    </row>
    <row r="164" spans="2:70" ht="12.6" customHeight="1">
      <c r="B164" s="262"/>
      <c r="C164" s="509" t="str">
        <f>AB159</f>
        <v>橋本姫奈</v>
      </c>
      <c r="D164" s="511" t="str">
        <f>AC159</f>
        <v>土居中学校</v>
      </c>
      <c r="E164" s="512"/>
      <c r="F164" s="512"/>
      <c r="G164" s="512"/>
      <c r="H164" s="512"/>
      <c r="I164" s="513"/>
      <c r="J164" s="169"/>
      <c r="K164" s="169"/>
      <c r="L164" s="169"/>
      <c r="M164" s="169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520" t="s">
        <v>166</v>
      </c>
      <c r="Z164" s="520"/>
      <c r="AA164" s="521"/>
      <c r="AB164" s="292" t="s">
        <v>155</v>
      </c>
      <c r="AC164" s="293" t="s">
        <v>145</v>
      </c>
      <c r="AD164" s="39">
        <f>IF(AN158="","",AN158)</f>
        <v>15</v>
      </c>
      <c r="AE164" s="45" t="str">
        <f t="shared" si="39"/>
        <v>-</v>
      </c>
      <c r="AF164" s="36">
        <f>IF(AL158="","",AL158)</f>
        <v>7</v>
      </c>
      <c r="AG164" s="331" t="str">
        <f>IF(AO158="","",IF(AO158="○","×",IF(AO158="×","○")))</f>
        <v>×</v>
      </c>
      <c r="AH164" s="38">
        <f>IF(AN161="","",AN161)</f>
        <v>4</v>
      </c>
      <c r="AI164" s="37" t="str">
        <f t="shared" ref="AI164:AI178" si="40">IF(AH164="","","-")</f>
        <v>-</v>
      </c>
      <c r="AJ164" s="36">
        <f>IF(AL161="","",AL161)</f>
        <v>15</v>
      </c>
      <c r="AK164" s="331" t="str">
        <f>IF(AO161="","",IF(AO161="○","×",IF(AO161="×","○")))</f>
        <v>×</v>
      </c>
      <c r="AL164" s="334"/>
      <c r="AM164" s="335"/>
      <c r="AN164" s="335"/>
      <c r="AO164" s="336"/>
      <c r="AP164" s="51">
        <v>10</v>
      </c>
      <c r="AQ164" s="37" t="str">
        <f t="shared" si="35"/>
        <v>-</v>
      </c>
      <c r="AR164" s="50">
        <v>15</v>
      </c>
      <c r="AS164" s="357" t="str">
        <f>IF(AP164&lt;&gt;"",IF(AP164&gt;AR164,IF(AP165&gt;AR165,"○",IF(AP166&gt;AR166,"○","×")),IF(AP165&gt;AR165,IF(AP166&gt;AR166,"○","×"),"×")),"")</f>
        <v>×</v>
      </c>
      <c r="AT164" s="51">
        <v>15</v>
      </c>
      <c r="AU164" s="37" t="str">
        <f t="shared" si="36"/>
        <v>-</v>
      </c>
      <c r="AV164" s="50">
        <v>17</v>
      </c>
      <c r="AW164" s="357" t="str">
        <f>IF(AT164&lt;&gt;"",IF(AT164&gt;AV164,IF(AT165&gt;AV165,"○",IF(AT166&gt;AV166,"○","×")),IF(AT165&gt;AV165,IF(AT166&gt;AV166,"○","×"),"×")),"")</f>
        <v>×</v>
      </c>
      <c r="AX164" s="51">
        <v>10</v>
      </c>
      <c r="AY164" s="37" t="str">
        <f t="shared" si="37"/>
        <v>-</v>
      </c>
      <c r="AZ164" s="50">
        <v>15</v>
      </c>
      <c r="BA164" s="357" t="str">
        <f>IF(AX164&lt;&gt;"",IF(AX164&gt;AZ164,IF(AX165&gt;AZ165,"○",IF(AX166&gt;AZ166,"○","×")),IF(AX165&gt;AZ165,IF(AX166&gt;AZ166,"○","×"),"×")),"")</f>
        <v>×</v>
      </c>
      <c r="BB164" s="51">
        <v>15</v>
      </c>
      <c r="BC164" s="37" t="str">
        <f t="shared" si="38"/>
        <v>-</v>
      </c>
      <c r="BD164" s="50">
        <v>7</v>
      </c>
      <c r="BE164" s="359" t="str">
        <f>IF(BB164&lt;&gt;"",IF(BB164&gt;BD164,IF(BB165&gt;BD165,"○",IF(BB166&gt;BD166,"○","×")),IF(BB165&gt;BD165,IF(BB166&gt;BD166,"○","×"),"×")),"")</f>
        <v>○</v>
      </c>
      <c r="BF164" s="345" t="s">
        <v>186</v>
      </c>
      <c r="BG164" s="346"/>
      <c r="BH164" s="346"/>
      <c r="BI164" s="347"/>
      <c r="BJ164" s="22"/>
      <c r="BK164" s="35"/>
      <c r="BL164" s="34"/>
      <c r="BM164" s="33"/>
      <c r="BN164" s="32"/>
      <c r="BO164" s="30"/>
      <c r="BP164" s="31"/>
      <c r="BQ164" s="31"/>
      <c r="BR164" s="30"/>
    </row>
    <row r="165" spans="2:70" ht="12.6" customHeight="1">
      <c r="B165" s="262"/>
      <c r="C165" s="510"/>
      <c r="D165" s="514"/>
      <c r="E165" s="514"/>
      <c r="F165" s="514"/>
      <c r="G165" s="514"/>
      <c r="H165" s="514"/>
      <c r="I165" s="515"/>
      <c r="J165" s="169"/>
      <c r="K165" s="169"/>
      <c r="L165" s="169"/>
      <c r="M165" s="169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520"/>
      <c r="Z165" s="520"/>
      <c r="AA165" s="521"/>
      <c r="AB165" s="288" t="s">
        <v>156</v>
      </c>
      <c r="AC165" s="289" t="s">
        <v>145</v>
      </c>
      <c r="AD165" s="39">
        <f>IF(AN159="","",AN159)</f>
        <v>9</v>
      </c>
      <c r="AE165" s="37" t="str">
        <f t="shared" si="39"/>
        <v>-</v>
      </c>
      <c r="AF165" s="36">
        <f>IF(AL159="","",AL159)</f>
        <v>15</v>
      </c>
      <c r="AG165" s="332" t="str">
        <f>IF(AI162="","",AI162)</f>
        <v/>
      </c>
      <c r="AH165" s="38">
        <f>IF(AN162="","",AN162)</f>
        <v>2</v>
      </c>
      <c r="AI165" s="37" t="str">
        <f t="shared" si="40"/>
        <v>-</v>
      </c>
      <c r="AJ165" s="36">
        <f>IF(AL162="","",AL162)</f>
        <v>15</v>
      </c>
      <c r="AK165" s="332" t="str">
        <f>IF(AM162="","",AM162)</f>
        <v>-</v>
      </c>
      <c r="AL165" s="337"/>
      <c r="AM165" s="338"/>
      <c r="AN165" s="338"/>
      <c r="AO165" s="339"/>
      <c r="AP165" s="51">
        <v>9</v>
      </c>
      <c r="AQ165" s="37" t="str">
        <f t="shared" si="35"/>
        <v>-</v>
      </c>
      <c r="AR165" s="50">
        <v>15</v>
      </c>
      <c r="AS165" s="357"/>
      <c r="AT165" s="51">
        <v>15</v>
      </c>
      <c r="AU165" s="37" t="str">
        <f t="shared" si="36"/>
        <v>-</v>
      </c>
      <c r="AV165" s="50">
        <v>10</v>
      </c>
      <c r="AW165" s="357"/>
      <c r="AX165" s="51">
        <v>12</v>
      </c>
      <c r="AY165" s="37" t="str">
        <f t="shared" si="37"/>
        <v>-</v>
      </c>
      <c r="AZ165" s="50">
        <v>15</v>
      </c>
      <c r="BA165" s="357"/>
      <c r="BB165" s="51">
        <v>15</v>
      </c>
      <c r="BC165" s="37" t="str">
        <f t="shared" si="38"/>
        <v>-</v>
      </c>
      <c r="BD165" s="50">
        <v>6</v>
      </c>
      <c r="BE165" s="343"/>
      <c r="BF165" s="348"/>
      <c r="BG165" s="349"/>
      <c r="BH165" s="349"/>
      <c r="BI165" s="350"/>
      <c r="BJ165" s="22"/>
      <c r="BK165" s="35">
        <f>COUNTIF(AD164:BE166,"○")</f>
        <v>1</v>
      </c>
      <c r="BL165" s="34">
        <f>COUNTIF(AD164:BE166,"×")</f>
        <v>5</v>
      </c>
      <c r="BM165" s="33">
        <f>(IF((AD164&gt;AF164),1,0))+(IF((AD165&gt;AF165),1,0))+(IF((AD166&gt;AF166),1,0))+(IF((AH164&gt;AJ164),1,0))+(IF((AH165&gt;AJ165),1,0))+(IF((AH166&gt;AJ166),1,0))+(IF((AL164&gt;AN164),1,0))+(IF((AL165&gt;AN165),1,0))+(IF((AL166&gt;AN166),1,0))+(IF((AP164&gt;AR164),1,0))+(IF((AP165&gt;AR165),1,0))+(IF((AP166&gt;AR166),1,0))+(IF((AT164&gt;AV164),1,0))+(IF((AT165&gt;AV165),1,0))+(IF((AT166&gt;AV166),1,0))+(IF((AX164&gt;AZ164),1,0))+(IF((AX165&gt;AZ165),1,0))+(IF((AX166&gt;AZ166),1,0))+(IF((BB164&gt;BD164),1,0))+(IF((BB165&gt;BD165),1,0))+(IF((BB166&gt;BD166),1,0))</f>
        <v>4</v>
      </c>
      <c r="BN165" s="32">
        <f>(IF((AD164&lt;AF164),1,0))+(IF((AD165&lt;AF165),1,0))+(IF((AD166&lt;AF166),1,0))+(IF((AH164&lt;AJ164),1,0))+(IF((AH165&lt;AJ165),1,0))+(IF((AH166&lt;AJ166),1,0))+(IF((AL164&lt;AN164),1,0))+(IF((AL165&lt;AN165),1,0))+(IF((AL166&lt;AN166),1,0))+(IF((AP164&lt;AR164),1,0))+(IF((AP165&lt;AR165),1,0))+(IF((AP166&lt;AR166),1,0))+(IF((AT164&lt;AV164),1,0))+(IF((AT165&lt;AV165),1,0))+(IF((AT166&lt;AV166),1,0))+(IF((AX164&lt;AZ164),1,0))+(IF((AX165&lt;AZ165),1,0))+(IF((AX166&lt;AZ166),1,0))+(IF((BB164&lt;BD164),1,0))+(IF((BB165&lt;BD165),1,0))+(IF((BB166&lt;BD166),1,0))</f>
        <v>10</v>
      </c>
      <c r="BO165" s="30">
        <f>BM165-BN165</f>
        <v>-6</v>
      </c>
      <c r="BP165" s="31">
        <f>SUM(AD164:AD166,AH164:AH166,AL164:AL166,AP164:AP166,AT164:AT166,AX164:AX166,BB164:BB166)</f>
        <v>154</v>
      </c>
      <c r="BQ165" s="31">
        <f>SUM(AF164:AF166,AJ164:AJ166,AN164:AN166,AR164:AR166,AV164:AV166,AZ164:AZ166,BD164:BD166)</f>
        <v>183</v>
      </c>
      <c r="BR165" s="30">
        <f>BP165-BQ165</f>
        <v>-29</v>
      </c>
    </row>
    <row r="166" spans="2:70" ht="12.6" customHeight="1" thickBot="1">
      <c r="B166" s="262"/>
      <c r="C166" s="262"/>
      <c r="D166" s="262"/>
      <c r="E166" s="262"/>
      <c r="F166" s="262"/>
      <c r="G166" s="262"/>
      <c r="H166" s="169"/>
      <c r="I166" s="169"/>
      <c r="J166" s="169"/>
      <c r="K166" s="169"/>
      <c r="L166" s="169"/>
      <c r="M166" s="169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7"/>
      <c r="Z166" s="247"/>
      <c r="AA166" s="247"/>
      <c r="AB166" s="290"/>
      <c r="AC166" s="291"/>
      <c r="AD166" s="39">
        <f>IF(AN160="","",AN160)</f>
        <v>14</v>
      </c>
      <c r="AE166" s="37" t="str">
        <f t="shared" si="39"/>
        <v>-</v>
      </c>
      <c r="AF166" s="36">
        <f>IF(AL160="","",AL160)</f>
        <v>16</v>
      </c>
      <c r="AG166" s="332" t="str">
        <f>IF(AI163="","",AI163)</f>
        <v/>
      </c>
      <c r="AH166" s="38" t="str">
        <f>IF(AN163="","",AN163)</f>
        <v/>
      </c>
      <c r="AI166" s="37" t="str">
        <f t="shared" si="40"/>
        <v/>
      </c>
      <c r="AJ166" s="36" t="str">
        <f>IF(AL163="","",AL163)</f>
        <v/>
      </c>
      <c r="AK166" s="332" t="str">
        <f>IF(AM163="","",AM163)</f>
        <v/>
      </c>
      <c r="AL166" s="337"/>
      <c r="AM166" s="338"/>
      <c r="AN166" s="338"/>
      <c r="AO166" s="339"/>
      <c r="AP166" s="51"/>
      <c r="AQ166" s="37" t="str">
        <f t="shared" si="35"/>
        <v/>
      </c>
      <c r="AR166" s="50"/>
      <c r="AS166" s="358"/>
      <c r="AT166" s="51">
        <v>9</v>
      </c>
      <c r="AU166" s="37" t="str">
        <f t="shared" si="36"/>
        <v>-</v>
      </c>
      <c r="AV166" s="50">
        <v>15</v>
      </c>
      <c r="AW166" s="360"/>
      <c r="AX166" s="51"/>
      <c r="AY166" s="37" t="str">
        <f t="shared" si="37"/>
        <v/>
      </c>
      <c r="AZ166" s="50"/>
      <c r="BA166" s="357"/>
      <c r="BB166" s="51"/>
      <c r="BC166" s="37" t="str">
        <f t="shared" si="38"/>
        <v/>
      </c>
      <c r="BD166" s="50"/>
      <c r="BE166" s="344"/>
      <c r="BF166" s="49">
        <f>BK165</f>
        <v>1</v>
      </c>
      <c r="BG166" s="48" t="s">
        <v>10</v>
      </c>
      <c r="BH166" s="48">
        <f>BL165</f>
        <v>5</v>
      </c>
      <c r="BI166" s="47" t="s">
        <v>7</v>
      </c>
      <c r="BJ166" s="22"/>
      <c r="BK166" s="35"/>
      <c r="BL166" s="34"/>
      <c r="BM166" s="33"/>
      <c r="BN166" s="32"/>
      <c r="BO166" s="30"/>
      <c r="BP166" s="31"/>
      <c r="BQ166" s="31"/>
      <c r="BR166" s="30"/>
    </row>
    <row r="167" spans="2:70" ht="12.6" customHeight="1">
      <c r="B167" s="262"/>
      <c r="C167" s="262"/>
      <c r="D167" s="262"/>
      <c r="E167" s="262"/>
      <c r="F167" s="262"/>
      <c r="G167" s="262"/>
      <c r="H167" s="169"/>
      <c r="I167" s="169"/>
      <c r="J167" s="169"/>
      <c r="K167" s="169"/>
      <c r="L167" s="169"/>
      <c r="M167" s="169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520" t="s">
        <v>166</v>
      </c>
      <c r="Z167" s="520"/>
      <c r="AA167" s="521"/>
      <c r="AB167" s="292" t="s">
        <v>157</v>
      </c>
      <c r="AC167" s="293" t="s">
        <v>136</v>
      </c>
      <c r="AD167" s="43">
        <f>IF(AR158="","",AR158)</f>
        <v>15</v>
      </c>
      <c r="AE167" s="45" t="str">
        <f t="shared" si="39"/>
        <v>-</v>
      </c>
      <c r="AF167" s="44">
        <f>IF(AP158="","",AP158)</f>
        <v>9</v>
      </c>
      <c r="AG167" s="329" t="str">
        <f>IF(AS158="","",IF(AS158="○","×",IF(AS158="×","○")))</f>
        <v>○</v>
      </c>
      <c r="AH167" s="46">
        <f>IF(AR161="","",AR161)</f>
        <v>6</v>
      </c>
      <c r="AI167" s="45" t="str">
        <f t="shared" si="40"/>
        <v>-</v>
      </c>
      <c r="AJ167" s="44">
        <f>IF(AP161="","",AP161)</f>
        <v>15</v>
      </c>
      <c r="AK167" s="331" t="str">
        <f>IF(AS161="","",IF(AS161="○","×",IF(AS161="×","○")))</f>
        <v>×</v>
      </c>
      <c r="AL167" s="44">
        <f>IF(AR164="","",AR164)</f>
        <v>15</v>
      </c>
      <c r="AM167" s="45" t="str">
        <f t="shared" ref="AM167:AM178" si="41">IF(AL167="","","-")</f>
        <v>-</v>
      </c>
      <c r="AN167" s="44">
        <f>IF(AP164="","",AP164)</f>
        <v>10</v>
      </c>
      <c r="AO167" s="331" t="str">
        <f>IF(AS164="","",IF(AS164="○","×",IF(AS164="×","○")))</f>
        <v>○</v>
      </c>
      <c r="AP167" s="334"/>
      <c r="AQ167" s="335"/>
      <c r="AR167" s="335"/>
      <c r="AS167" s="336"/>
      <c r="AT167" s="56">
        <v>15</v>
      </c>
      <c r="AU167" s="45" t="str">
        <f t="shared" si="36"/>
        <v>-</v>
      </c>
      <c r="AV167" s="55">
        <v>11</v>
      </c>
      <c r="AW167" s="361" t="str">
        <f>IF(AT167&lt;&gt;"",IF(AT167&gt;AV167,IF(AT168&gt;AV168,"○",IF(AT169&gt;AV169,"○","×")),IF(AT168&gt;AV168,IF(AT169&gt;AV169,"○","×"),"×")),"")</f>
        <v>○</v>
      </c>
      <c r="AX167" s="56">
        <v>15</v>
      </c>
      <c r="AY167" s="45" t="str">
        <f t="shared" si="37"/>
        <v>-</v>
      </c>
      <c r="AZ167" s="55">
        <v>7</v>
      </c>
      <c r="BA167" s="356" t="str">
        <f>IF(AX167&lt;&gt;"",IF(AX167&gt;AZ167,IF(AX168&gt;AZ168,"○",IF(AX169&gt;AZ169,"○","×")),IF(AX168&gt;AZ168,IF(AX169&gt;AZ169,"○","×"),"×")),"")</f>
        <v>○</v>
      </c>
      <c r="BB167" s="56">
        <v>15</v>
      </c>
      <c r="BC167" s="45" t="str">
        <f t="shared" si="38"/>
        <v>-</v>
      </c>
      <c r="BD167" s="55">
        <v>9</v>
      </c>
      <c r="BE167" s="359" t="str">
        <f>IF(BB167&lt;&gt;"",IF(BB167&gt;BD167,IF(BB168&gt;BD168,"○",IF(BB169&gt;BD169,"○","×")),IF(BB168&gt;BD168,IF(BB169&gt;BD169,"○","×"),"×")),"")</f>
        <v>○</v>
      </c>
      <c r="BF167" s="345" t="s">
        <v>183</v>
      </c>
      <c r="BG167" s="346"/>
      <c r="BH167" s="346"/>
      <c r="BI167" s="347"/>
      <c r="BJ167" s="22"/>
      <c r="BK167" s="54"/>
      <c r="BL167" s="53"/>
      <c r="BM167" s="42"/>
      <c r="BN167" s="41"/>
      <c r="BO167" s="40"/>
      <c r="BP167" s="52"/>
      <c r="BQ167" s="52"/>
      <c r="BR167" s="40"/>
    </row>
    <row r="168" spans="2:70" ht="12.6" customHeight="1">
      <c r="B168" s="262"/>
      <c r="C168" s="463" t="s">
        <v>88</v>
      </c>
      <c r="D168" s="463"/>
      <c r="E168" s="463"/>
      <c r="F168" s="463"/>
      <c r="G168" s="463"/>
      <c r="H168" s="463"/>
      <c r="I168" s="463"/>
      <c r="J168" s="264"/>
      <c r="K168" s="264"/>
      <c r="L168" s="264"/>
      <c r="M168" s="169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520"/>
      <c r="Z168" s="520"/>
      <c r="AA168" s="521"/>
      <c r="AB168" s="288" t="s">
        <v>63</v>
      </c>
      <c r="AC168" s="289" t="s">
        <v>136</v>
      </c>
      <c r="AD168" s="39">
        <f>IF(AR159="","",AR159)</f>
        <v>15</v>
      </c>
      <c r="AE168" s="37" t="str">
        <f t="shared" si="39"/>
        <v>-</v>
      </c>
      <c r="AF168" s="36">
        <f>IF(AP159="","",AP159)</f>
        <v>9</v>
      </c>
      <c r="AG168" s="330" t="str">
        <f>IF(AI165="","",AI165)</f>
        <v>-</v>
      </c>
      <c r="AH168" s="38">
        <f>IF(AR162="","",AR162)</f>
        <v>8</v>
      </c>
      <c r="AI168" s="37" t="str">
        <f t="shared" si="40"/>
        <v>-</v>
      </c>
      <c r="AJ168" s="36">
        <f>IF(AP162="","",AP162)</f>
        <v>15</v>
      </c>
      <c r="AK168" s="332" t="str">
        <f>IF(AM165="","",AM165)</f>
        <v/>
      </c>
      <c r="AL168" s="36">
        <f>IF(AR165="","",AR165)</f>
        <v>15</v>
      </c>
      <c r="AM168" s="37" t="str">
        <f t="shared" si="41"/>
        <v>-</v>
      </c>
      <c r="AN168" s="36">
        <f>IF(AP165="","",AP165)</f>
        <v>9</v>
      </c>
      <c r="AO168" s="332" t="str">
        <f>IF(AQ165="","",AQ165)</f>
        <v>-</v>
      </c>
      <c r="AP168" s="337"/>
      <c r="AQ168" s="338"/>
      <c r="AR168" s="338"/>
      <c r="AS168" s="339"/>
      <c r="AT168" s="51">
        <v>15</v>
      </c>
      <c r="AU168" s="37" t="str">
        <f t="shared" si="36"/>
        <v>-</v>
      </c>
      <c r="AV168" s="50">
        <v>10</v>
      </c>
      <c r="AW168" s="357"/>
      <c r="AX168" s="51">
        <v>17</v>
      </c>
      <c r="AY168" s="37" t="str">
        <f t="shared" si="37"/>
        <v>-</v>
      </c>
      <c r="AZ168" s="50">
        <v>15</v>
      </c>
      <c r="BA168" s="357"/>
      <c r="BB168" s="51">
        <v>15</v>
      </c>
      <c r="BC168" s="37" t="str">
        <f t="shared" si="38"/>
        <v>-</v>
      </c>
      <c r="BD168" s="50">
        <v>4</v>
      </c>
      <c r="BE168" s="343"/>
      <c r="BF168" s="348"/>
      <c r="BG168" s="349"/>
      <c r="BH168" s="349"/>
      <c r="BI168" s="350"/>
      <c r="BJ168" s="22"/>
      <c r="BK168" s="35">
        <f>COUNTIF(AD167:BE169,"○")</f>
        <v>5</v>
      </c>
      <c r="BL168" s="34">
        <f>COUNTIF(AD167:BE169,"×")</f>
        <v>1</v>
      </c>
      <c r="BM168" s="33">
        <f>(IF((AD167&gt;AF167),1,0))+(IF((AD168&gt;AF168),1,0))+(IF((AD169&gt;AF169),1,0))+(IF((AH167&gt;AJ167),1,0))+(IF((AH168&gt;AJ168),1,0))+(IF((AH169&gt;AJ169),1,0))+(IF((AL167&gt;AN167),1,0))+(IF((AL168&gt;AN168),1,0))+(IF((AL169&gt;AN169),1,0))+(IF((AP167&gt;AR167),1,0))+(IF((AP168&gt;AR168),1,0))+(IF((AP169&gt;AR169),1,0))+(IF((AT167&gt;AV167),1,0))+(IF((AT168&gt;AV168),1,0))+(IF((AT169&gt;AV169),1,0))+(IF((AX167&gt;AZ167),1,0))+(IF((AX168&gt;AZ168),1,0))+(IF((AX169&gt;AZ169),1,0))+(IF((BB167&gt;BD167),1,0))+(IF((BB168&gt;BD168),1,0))+(IF((BB169&gt;BD169),1,0))</f>
        <v>10</v>
      </c>
      <c r="BN168" s="32">
        <f>(IF((AD167&lt;AF167),1,0))+(IF((AD168&lt;AF168),1,0))+(IF((AD169&lt;AF169),1,0))+(IF((AH167&lt;AJ167),1,0))+(IF((AH168&lt;AJ168),1,0))+(IF((AH169&lt;AJ169),1,0))+(IF((AL167&lt;AN167),1,0))+(IF((AL168&lt;AN168),1,0))+(IF((AL169&lt;AN169),1,0))+(IF((AP167&lt;AR167),1,0))+(IF((AP168&lt;AR168),1,0))+(IF((AP169&lt;AR169),1,0))+(IF((AT167&lt;AV167),1,0))+(IF((AT168&lt;AV168),1,0))+(IF((AT169&lt;AV169),1,0))+(IF((AX167&lt;AZ167),1,0))+(IF((AX168&lt;AZ168),1,0))+(IF((AX169&lt;AZ169),1,0))+(IF((BB167&lt;BD167),1,0))+(IF((BB168&lt;BD168),1,0))+(IF((BB169&lt;BD169),1,0))</f>
        <v>2</v>
      </c>
      <c r="BO168" s="30">
        <f>BM168-BN168</f>
        <v>8</v>
      </c>
      <c r="BP168" s="31">
        <f>SUM(AD167:AD169,AH167:AH169,AL167:AL169,AP167:AP169,AT167:AT169,AX167:AX169,BB167:BB169)</f>
        <v>166</v>
      </c>
      <c r="BQ168" s="31">
        <f>SUM(AF167:AF169,AJ167:AJ169,AN167:AN169,AR167:AR169,AV167:AV169,AZ167:AZ169,BD167:BD169)</f>
        <v>123</v>
      </c>
      <c r="BR168" s="30">
        <f>BP168-BQ168</f>
        <v>43</v>
      </c>
    </row>
    <row r="169" spans="2:70" ht="12.6" customHeight="1">
      <c r="B169" s="262"/>
      <c r="C169" s="477"/>
      <c r="D169" s="477"/>
      <c r="E169" s="477"/>
      <c r="F169" s="477"/>
      <c r="G169" s="477"/>
      <c r="H169" s="477"/>
      <c r="I169" s="477"/>
      <c r="J169" s="264"/>
      <c r="K169" s="264"/>
      <c r="L169" s="264"/>
      <c r="M169" s="169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7"/>
      <c r="Z169" s="247"/>
      <c r="AA169" s="247"/>
      <c r="AB169" s="290"/>
      <c r="AC169" s="291"/>
      <c r="AD169" s="39" t="str">
        <f>IF(AR160="","",AR160)</f>
        <v/>
      </c>
      <c r="AE169" s="37" t="str">
        <f t="shared" si="39"/>
        <v/>
      </c>
      <c r="AF169" s="36" t="str">
        <f>IF(AP160="","",AP160)</f>
        <v/>
      </c>
      <c r="AG169" s="330" t="str">
        <f>IF(AI166="","",AI166)</f>
        <v/>
      </c>
      <c r="AH169" s="38" t="str">
        <f>IF(AR163="","",AR163)</f>
        <v/>
      </c>
      <c r="AI169" s="37" t="str">
        <f t="shared" si="40"/>
        <v/>
      </c>
      <c r="AJ169" s="36" t="str">
        <f>IF(AP163="","",AP163)</f>
        <v/>
      </c>
      <c r="AK169" s="332" t="str">
        <f>IF(AM166="","",AM166)</f>
        <v/>
      </c>
      <c r="AL169" s="36" t="str">
        <f>IF(AR166="","",AR166)</f>
        <v/>
      </c>
      <c r="AM169" s="37" t="str">
        <f t="shared" si="41"/>
        <v/>
      </c>
      <c r="AN169" s="36" t="str">
        <f>IF(AP166="","",AP166)</f>
        <v/>
      </c>
      <c r="AO169" s="332" t="str">
        <f>IF(AQ166="","",AQ166)</f>
        <v/>
      </c>
      <c r="AP169" s="337"/>
      <c r="AQ169" s="338"/>
      <c r="AR169" s="338"/>
      <c r="AS169" s="339"/>
      <c r="AT169" s="51"/>
      <c r="AU169" s="37" t="str">
        <f t="shared" si="36"/>
        <v/>
      </c>
      <c r="AV169" s="50"/>
      <c r="AW169" s="358"/>
      <c r="AX169" s="51"/>
      <c r="AY169" s="37" t="str">
        <f t="shared" si="37"/>
        <v/>
      </c>
      <c r="AZ169" s="50"/>
      <c r="BA169" s="358"/>
      <c r="BB169" s="51"/>
      <c r="BC169" s="37" t="str">
        <f t="shared" si="38"/>
        <v/>
      </c>
      <c r="BD169" s="50"/>
      <c r="BE169" s="344"/>
      <c r="BF169" s="49">
        <f>BK168</f>
        <v>5</v>
      </c>
      <c r="BG169" s="48" t="s">
        <v>10</v>
      </c>
      <c r="BH169" s="48">
        <f>BL168</f>
        <v>1</v>
      </c>
      <c r="BI169" s="47" t="s">
        <v>7</v>
      </c>
      <c r="BJ169" s="22"/>
      <c r="BK169" s="21"/>
      <c r="BL169" s="20"/>
      <c r="BM169" s="19"/>
      <c r="BN169" s="18"/>
      <c r="BO169" s="16"/>
      <c r="BP169" s="17"/>
      <c r="BQ169" s="17"/>
      <c r="BR169" s="16"/>
    </row>
    <row r="170" spans="2:70" ht="12.6" customHeight="1">
      <c r="B170" s="262"/>
      <c r="C170" s="509" t="str">
        <f>AB167</f>
        <v>岸幸子</v>
      </c>
      <c r="D170" s="511" t="str">
        <f>AC167</f>
        <v>ARROWS</v>
      </c>
      <c r="E170" s="512"/>
      <c r="F170" s="512"/>
      <c r="G170" s="512"/>
      <c r="H170" s="512"/>
      <c r="I170" s="513"/>
      <c r="J170" s="245"/>
      <c r="K170" s="246"/>
      <c r="L170" s="246"/>
      <c r="M170" s="169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520" t="s">
        <v>166</v>
      </c>
      <c r="Z170" s="520"/>
      <c r="AA170" s="521"/>
      <c r="AB170" s="292" t="s">
        <v>158</v>
      </c>
      <c r="AC170" s="293" t="s">
        <v>145</v>
      </c>
      <c r="AD170" s="43">
        <f>IF(AV158="","",AV158)</f>
        <v>13</v>
      </c>
      <c r="AE170" s="45" t="str">
        <f t="shared" si="39"/>
        <v>-</v>
      </c>
      <c r="AF170" s="44">
        <f>IF(AT158="","",AT158)</f>
        <v>15</v>
      </c>
      <c r="AG170" s="329" t="str">
        <f>IF(AW158="","",IF(AW158="○","×",IF(AW158="×","○")))</f>
        <v>×</v>
      </c>
      <c r="AH170" s="46">
        <f>IF(AV161="","",AV161)</f>
        <v>3</v>
      </c>
      <c r="AI170" s="45" t="str">
        <f t="shared" si="40"/>
        <v>-</v>
      </c>
      <c r="AJ170" s="44">
        <f>IF(AT161="","",AT161)</f>
        <v>15</v>
      </c>
      <c r="AK170" s="331" t="str">
        <f>IF(AW161="","",IF(AW161="○","×",IF(AW161="×","○")))</f>
        <v>×</v>
      </c>
      <c r="AL170" s="44">
        <f>IF(AV164="","",AV164)</f>
        <v>17</v>
      </c>
      <c r="AM170" s="45" t="str">
        <f t="shared" si="41"/>
        <v>-</v>
      </c>
      <c r="AN170" s="44">
        <f>IF(AT164="","",AT164)</f>
        <v>15</v>
      </c>
      <c r="AO170" s="331" t="str">
        <f>IF(AW164="","",IF(AW164="○","×",IF(AW164="×","○")))</f>
        <v>○</v>
      </c>
      <c r="AP170" s="44">
        <f>IF(AV167="","",AV167)</f>
        <v>11</v>
      </c>
      <c r="AQ170" s="45" t="str">
        <f t="shared" ref="AQ170:AQ178" si="42">IF(AP170="","","-")</f>
        <v>-</v>
      </c>
      <c r="AR170" s="44">
        <f>IF(AT167="","",AT167)</f>
        <v>15</v>
      </c>
      <c r="AS170" s="331" t="str">
        <f>IF(AW167="","",IF(AW167="○","×",IF(AW167="×","○")))</f>
        <v>×</v>
      </c>
      <c r="AT170" s="334"/>
      <c r="AU170" s="335"/>
      <c r="AV170" s="335"/>
      <c r="AW170" s="336"/>
      <c r="AX170" s="56">
        <v>15</v>
      </c>
      <c r="AY170" s="45" t="str">
        <f t="shared" si="37"/>
        <v>-</v>
      </c>
      <c r="AZ170" s="55">
        <v>7</v>
      </c>
      <c r="BA170" s="357" t="str">
        <f>IF(AX170&lt;&gt;"",IF(AX170&gt;AZ170,IF(AX171&gt;AZ171,"○",IF(AX172&gt;AZ172,"○","×")),IF(AX171&gt;AZ171,IF(AX172&gt;AZ172,"○","×"),"×")),"")</f>
        <v>○</v>
      </c>
      <c r="BB170" s="56">
        <v>15</v>
      </c>
      <c r="BC170" s="45" t="str">
        <f t="shared" si="38"/>
        <v>-</v>
      </c>
      <c r="BD170" s="55">
        <v>12</v>
      </c>
      <c r="BE170" s="359" t="str">
        <f>IF(BB170&lt;&gt;"",IF(BB170&gt;BD170,IF(BB171&gt;BD171,"○",IF(BB172&gt;BD172,"○","×")),IF(BB171&gt;BD171,IF(BB172&gt;BD172,"○","×"),"×")),"")</f>
        <v>○</v>
      </c>
      <c r="BF170" s="345" t="s">
        <v>185</v>
      </c>
      <c r="BG170" s="346"/>
      <c r="BH170" s="346"/>
      <c r="BI170" s="347"/>
      <c r="BJ170" s="22"/>
      <c r="BK170" s="54"/>
      <c r="BL170" s="53"/>
      <c r="BM170" s="33"/>
      <c r="BN170" s="32"/>
      <c r="BO170" s="30"/>
      <c r="BP170" s="52"/>
      <c r="BQ170" s="52"/>
      <c r="BR170" s="40"/>
    </row>
    <row r="171" spans="2:70" ht="12.6" customHeight="1">
      <c r="B171" s="262"/>
      <c r="C171" s="510"/>
      <c r="D171" s="514"/>
      <c r="E171" s="514"/>
      <c r="F171" s="514"/>
      <c r="G171" s="514"/>
      <c r="H171" s="514"/>
      <c r="I171" s="515"/>
      <c r="J171" s="169"/>
      <c r="K171" s="169"/>
      <c r="L171" s="169"/>
      <c r="M171" s="169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520"/>
      <c r="Z171" s="520"/>
      <c r="AA171" s="521"/>
      <c r="AB171" s="288" t="s">
        <v>159</v>
      </c>
      <c r="AC171" s="289" t="s">
        <v>145</v>
      </c>
      <c r="AD171" s="39">
        <f>IF(AV159="","",AV159)</f>
        <v>11</v>
      </c>
      <c r="AE171" s="37" t="str">
        <f t="shared" si="39"/>
        <v>-</v>
      </c>
      <c r="AF171" s="36">
        <f>IF(AT159="","",AT159)</f>
        <v>15</v>
      </c>
      <c r="AG171" s="330" t="str">
        <f>IF(AI168="","",AI168)</f>
        <v>-</v>
      </c>
      <c r="AH171" s="38">
        <f>IF(AV162="","",AV162)</f>
        <v>3</v>
      </c>
      <c r="AI171" s="37" t="str">
        <f t="shared" si="40"/>
        <v>-</v>
      </c>
      <c r="AJ171" s="36">
        <f>IF(AT162="","",AT162)</f>
        <v>15</v>
      </c>
      <c r="AK171" s="332" t="str">
        <f>IF(AM168="","",AM168)</f>
        <v>-</v>
      </c>
      <c r="AL171" s="36">
        <f>IF(AV165="","",AV165)</f>
        <v>10</v>
      </c>
      <c r="AM171" s="37" t="str">
        <f t="shared" si="41"/>
        <v>-</v>
      </c>
      <c r="AN171" s="36">
        <f>IF(AT165="","",AT165)</f>
        <v>15</v>
      </c>
      <c r="AO171" s="332"/>
      <c r="AP171" s="36">
        <f>IF(AV168="","",AV168)</f>
        <v>10</v>
      </c>
      <c r="AQ171" s="37" t="str">
        <f t="shared" si="42"/>
        <v>-</v>
      </c>
      <c r="AR171" s="36">
        <f>IF(AT168="","",AT168)</f>
        <v>15</v>
      </c>
      <c r="AS171" s="332"/>
      <c r="AT171" s="337"/>
      <c r="AU171" s="338"/>
      <c r="AV171" s="338"/>
      <c r="AW171" s="339"/>
      <c r="AX171" s="51">
        <v>15</v>
      </c>
      <c r="AY171" s="37" t="str">
        <f t="shared" si="37"/>
        <v>-</v>
      </c>
      <c r="AZ171" s="50">
        <v>12</v>
      </c>
      <c r="BA171" s="357"/>
      <c r="BB171" s="51">
        <v>15</v>
      </c>
      <c r="BC171" s="37" t="str">
        <f t="shared" si="38"/>
        <v>-</v>
      </c>
      <c r="BD171" s="50">
        <v>7</v>
      </c>
      <c r="BE171" s="343"/>
      <c r="BF171" s="348"/>
      <c r="BG171" s="349"/>
      <c r="BH171" s="349"/>
      <c r="BI171" s="350"/>
      <c r="BJ171" s="22"/>
      <c r="BK171" s="35">
        <f>COUNTIF(AD170:BE172,"○")</f>
        <v>3</v>
      </c>
      <c r="BL171" s="34">
        <f>COUNTIF(AD170:BE172,"×")</f>
        <v>3</v>
      </c>
      <c r="BM171" s="33">
        <f>(IF((AD170&gt;AF170),1,0))+(IF((AD171&gt;AF171),1,0))+(IF((AD172&gt;AF172),1,0))+(IF((AH170&gt;AJ170),1,0))+(IF((AH171&gt;AJ171),1,0))+(IF((AH172&gt;AJ172),1,0))+(IF((AL170&gt;AN170),1,0))+(IF((AL171&gt;AN171),1,0))+(IF((AL172&gt;AN172),1,0))+(IF((AP170&gt;AR170),1,0))+(IF((AP171&gt;AR171),1,0))+(IF((AP172&gt;AR172),1,0))+(IF((AT170&gt;AV170),1,0))+(IF((AT171&gt;AV171),1,0))+(IF((AT172&gt;AV172),1,0))+(IF((AX170&gt;AZ170),1,0))+(IF((AX171&gt;AZ171),1,0))+(IF((AX172&gt;AZ172),1,0))+(IF((BB170&gt;BD170),1,0))+(IF((BB171&gt;BD171),1,0))+(IF((BB172&gt;BD172),1,0))</f>
        <v>6</v>
      </c>
      <c r="BN171" s="32">
        <f>(IF((AD170&lt;AF170),1,0))+(IF((AD171&lt;AF171),1,0))+(IF((AD172&lt;AF172),1,0))+(IF((AH170&lt;AJ170),1,0))+(IF((AH171&lt;AJ171),1,0))+(IF((AH172&lt;AJ172),1,0))+(IF((AL170&lt;AN170),1,0))+(IF((AL171&lt;AN171),1,0))+(IF((AL172&lt;AN172),1,0))+(IF((AP170&lt;AR170),1,0))+(IF((AP171&lt;AR171),1,0))+(IF((AP172&lt;AR172),1,0))+(IF((AT170&lt;AV170),1,0))+(IF((AT171&lt;AV171),1,0))+(IF((AT172&lt;AV172),1,0))+(IF((AX170&lt;AZ170),1,0))+(IF((AX171&lt;AZ171),1,0))+(IF((AX172&lt;AZ172),1,0))+(IF((BB170&lt;BD170),1,0))+(IF((BB171&lt;BD171),1,0))+(IF((BB172&lt;BD172),1,0))</f>
        <v>7</v>
      </c>
      <c r="BO171" s="30">
        <f>BM171-BN171</f>
        <v>-1</v>
      </c>
      <c r="BP171" s="31">
        <f>SUM(AD170:AD172,AH170:AH172,AL170:AL172,AP170:AP172,AT170:AT172,AX170:AX172,BB170:BB172)</f>
        <v>153</v>
      </c>
      <c r="BQ171" s="31">
        <f>SUM(AF170:AF172,AJ170:AJ172,AN170:AN172,AR170:AR172,AV170:AV172,AZ170:AZ172,BD170:BD172)</f>
        <v>167</v>
      </c>
      <c r="BR171" s="30">
        <f>BP171-BQ171</f>
        <v>-14</v>
      </c>
    </row>
    <row r="172" spans="2:70" ht="12.6" customHeight="1">
      <c r="B172" s="262"/>
      <c r="C172" s="509" t="str">
        <f>AB168</f>
        <v>阿部幹誉</v>
      </c>
      <c r="D172" s="511" t="str">
        <f>AC168</f>
        <v>ARROWS</v>
      </c>
      <c r="E172" s="512"/>
      <c r="F172" s="512"/>
      <c r="G172" s="512"/>
      <c r="H172" s="512"/>
      <c r="I172" s="513"/>
      <c r="J172" s="169"/>
      <c r="K172" s="169"/>
      <c r="L172" s="169"/>
      <c r="M172" s="169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7"/>
      <c r="Z172" s="247"/>
      <c r="AA172" s="247"/>
      <c r="AB172" s="290"/>
      <c r="AC172" s="291"/>
      <c r="AD172" s="39" t="str">
        <f>IF(AV160="","",AV160)</f>
        <v/>
      </c>
      <c r="AE172" s="37" t="str">
        <f t="shared" si="39"/>
        <v/>
      </c>
      <c r="AF172" s="36" t="str">
        <f>IF(AT160="","",AT160)</f>
        <v/>
      </c>
      <c r="AG172" s="330" t="str">
        <f>IF(AI169="","",AI169)</f>
        <v/>
      </c>
      <c r="AH172" s="38" t="str">
        <f>IF(AV163="","",AV163)</f>
        <v/>
      </c>
      <c r="AI172" s="37" t="str">
        <f t="shared" si="40"/>
        <v/>
      </c>
      <c r="AJ172" s="36" t="str">
        <f>IF(AT163="","",AT163)</f>
        <v/>
      </c>
      <c r="AK172" s="332" t="str">
        <f>IF(AM169="","",AM169)</f>
        <v/>
      </c>
      <c r="AL172" s="36">
        <f>IF(AV166="","",AV166)</f>
        <v>15</v>
      </c>
      <c r="AM172" s="37" t="str">
        <f t="shared" si="41"/>
        <v>-</v>
      </c>
      <c r="AN172" s="36">
        <f>IF(AT166="","",AT166)</f>
        <v>9</v>
      </c>
      <c r="AO172" s="333"/>
      <c r="AP172" s="36" t="str">
        <f>IF(AV169="","",AV169)</f>
        <v/>
      </c>
      <c r="AQ172" s="37" t="str">
        <f t="shared" si="42"/>
        <v/>
      </c>
      <c r="AR172" s="36" t="str">
        <f>IF(AT169="","",AT169)</f>
        <v/>
      </c>
      <c r="AS172" s="333"/>
      <c r="AT172" s="340"/>
      <c r="AU172" s="341"/>
      <c r="AV172" s="341"/>
      <c r="AW172" s="342"/>
      <c r="AX172" s="51"/>
      <c r="AY172" s="37" t="str">
        <f t="shared" si="37"/>
        <v/>
      </c>
      <c r="AZ172" s="50"/>
      <c r="BA172" s="358"/>
      <c r="BB172" s="51"/>
      <c r="BC172" s="37" t="str">
        <f t="shared" si="38"/>
        <v/>
      </c>
      <c r="BD172" s="50"/>
      <c r="BE172" s="344"/>
      <c r="BF172" s="49">
        <f>BK171</f>
        <v>3</v>
      </c>
      <c r="BG172" s="48" t="s">
        <v>10</v>
      </c>
      <c r="BH172" s="48">
        <f>BL171</f>
        <v>3</v>
      </c>
      <c r="BI172" s="47" t="s">
        <v>7</v>
      </c>
      <c r="BJ172" s="22"/>
      <c r="BK172" s="21"/>
      <c r="BL172" s="20"/>
      <c r="BM172" s="33"/>
      <c r="BN172" s="32"/>
      <c r="BO172" s="30"/>
      <c r="BP172" s="17"/>
      <c r="BQ172" s="17"/>
      <c r="BR172" s="16"/>
    </row>
    <row r="173" spans="2:70" ht="12.6" customHeight="1">
      <c r="B173" s="262"/>
      <c r="C173" s="510"/>
      <c r="D173" s="514"/>
      <c r="E173" s="514"/>
      <c r="F173" s="514"/>
      <c r="G173" s="514"/>
      <c r="H173" s="514"/>
      <c r="I173" s="515"/>
      <c r="J173" s="169"/>
      <c r="K173" s="169"/>
      <c r="L173" s="169"/>
      <c r="M173" s="169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520" t="s">
        <v>166</v>
      </c>
      <c r="Z173" s="520"/>
      <c r="AA173" s="521"/>
      <c r="AB173" s="292" t="s">
        <v>162</v>
      </c>
      <c r="AC173" s="293" t="s">
        <v>139</v>
      </c>
      <c r="AD173" s="43">
        <f>IF(AZ158="","",AZ158)</f>
        <v>3</v>
      </c>
      <c r="AE173" s="45" t="str">
        <f t="shared" si="39"/>
        <v>-</v>
      </c>
      <c r="AF173" s="44">
        <f>IF(AX158="","",AX158)</f>
        <v>15</v>
      </c>
      <c r="AG173" s="329" t="str">
        <f>IF(BA158="","",IF(BA158="○","×",IF(BA158="×","○")))</f>
        <v>×</v>
      </c>
      <c r="AH173" s="46">
        <f>IF(AZ161="","",AZ161)</f>
        <v>9</v>
      </c>
      <c r="AI173" s="45" t="str">
        <f t="shared" si="40"/>
        <v>-</v>
      </c>
      <c r="AJ173" s="44">
        <f>IF(AX161="","",AX161)</f>
        <v>15</v>
      </c>
      <c r="AK173" s="331" t="str">
        <f>IF(BA161="","",IF(BA161="○","×",IF(BA161="×","○")))</f>
        <v>×</v>
      </c>
      <c r="AL173" s="44">
        <f>IF(AZ164="","",AZ164)</f>
        <v>15</v>
      </c>
      <c r="AM173" s="45" t="str">
        <f t="shared" si="41"/>
        <v>-</v>
      </c>
      <c r="AN173" s="44">
        <f>IF(AX164="","",AX164)</f>
        <v>10</v>
      </c>
      <c r="AO173" s="331" t="str">
        <f>IF(BA164="","",IF(BA164="○","×",IF(BA164="×","○")))</f>
        <v>○</v>
      </c>
      <c r="AP173" s="44">
        <f>IF(AZ167="","",AZ167)</f>
        <v>7</v>
      </c>
      <c r="AQ173" s="45" t="str">
        <f t="shared" si="42"/>
        <v>-</v>
      </c>
      <c r="AR173" s="44">
        <f>IF(AX167="","",AX167)</f>
        <v>15</v>
      </c>
      <c r="AS173" s="331" t="str">
        <f>IF(BA167="","",IF(BA167="○","×",IF(BA167="×","○")))</f>
        <v>×</v>
      </c>
      <c r="AT173" s="44">
        <f>IF(AZ170="","",AZ170)</f>
        <v>7</v>
      </c>
      <c r="AU173" s="45" t="str">
        <f t="shared" ref="AU173:AU178" si="43">IF(AT173="","","-")</f>
        <v>-</v>
      </c>
      <c r="AV173" s="44">
        <f>IF(AX170="","",AX170)</f>
        <v>15</v>
      </c>
      <c r="AW173" s="331" t="str">
        <f>IF(BA170="","",IF(BA170="○","×",IF(BA170="×","○")))</f>
        <v>×</v>
      </c>
      <c r="AX173" s="334"/>
      <c r="AY173" s="335"/>
      <c r="AZ173" s="335"/>
      <c r="BA173" s="336"/>
      <c r="BB173" s="56">
        <v>15</v>
      </c>
      <c r="BC173" s="45" t="str">
        <f t="shared" si="38"/>
        <v>-</v>
      </c>
      <c r="BD173" s="55">
        <v>10</v>
      </c>
      <c r="BE173" s="343" t="str">
        <f>IF(BB173&lt;&gt;"",IF(BB173&gt;BD173,IF(BB174&gt;BD174,"○",IF(BB175&gt;BD175,"○","×")),IF(BB174&gt;BD174,IF(BB175&gt;BD175,"○","×"),"×")),"")</f>
        <v>○</v>
      </c>
      <c r="BF173" s="345" t="s">
        <v>180</v>
      </c>
      <c r="BG173" s="346"/>
      <c r="BH173" s="346"/>
      <c r="BI173" s="347"/>
      <c r="BJ173" s="22"/>
      <c r="BK173" s="54"/>
      <c r="BL173" s="53"/>
      <c r="BM173" s="42"/>
      <c r="BN173" s="41"/>
      <c r="BO173" s="40"/>
      <c r="BP173" s="52"/>
      <c r="BQ173" s="52"/>
      <c r="BR173" s="40"/>
    </row>
    <row r="174" spans="2:70" ht="12.6" customHeight="1">
      <c r="B174" s="262"/>
      <c r="C174" s="494" t="s">
        <v>181</v>
      </c>
      <c r="D174" s="494"/>
      <c r="E174" s="494"/>
      <c r="F174" s="494"/>
      <c r="G174" s="494"/>
      <c r="H174" s="494"/>
      <c r="I174" s="494"/>
      <c r="J174" s="264"/>
      <c r="K174" s="264"/>
      <c r="L174" s="264"/>
      <c r="M174" s="169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520"/>
      <c r="Z174" s="520"/>
      <c r="AA174" s="521"/>
      <c r="AB174" s="288" t="s">
        <v>163</v>
      </c>
      <c r="AC174" s="289" t="s">
        <v>139</v>
      </c>
      <c r="AD174" s="39">
        <f>IF(AZ159="","",AZ159)</f>
        <v>12</v>
      </c>
      <c r="AE174" s="37" t="str">
        <f t="shared" si="39"/>
        <v>-</v>
      </c>
      <c r="AF174" s="36">
        <f>IF(AX159="","",AX159)</f>
        <v>15</v>
      </c>
      <c r="AG174" s="330" t="str">
        <f>IF(AI171="","",AI171)</f>
        <v>-</v>
      </c>
      <c r="AH174" s="38">
        <f>IF(AZ162="","",AZ162)</f>
        <v>4</v>
      </c>
      <c r="AI174" s="37" t="str">
        <f t="shared" si="40"/>
        <v>-</v>
      </c>
      <c r="AJ174" s="36">
        <f>IF(AX162="","",AX162)</f>
        <v>15</v>
      </c>
      <c r="AK174" s="332" t="str">
        <f>IF(AM171="","",AM171)</f>
        <v>-</v>
      </c>
      <c r="AL174" s="36">
        <f>IF(AZ165="","",AZ165)</f>
        <v>15</v>
      </c>
      <c r="AM174" s="37" t="str">
        <f t="shared" si="41"/>
        <v>-</v>
      </c>
      <c r="AN174" s="36">
        <f>IF(AX165="","",AX165)</f>
        <v>12</v>
      </c>
      <c r="AO174" s="332" t="str">
        <f>IF(AQ171="","",AQ171)</f>
        <v>-</v>
      </c>
      <c r="AP174" s="36">
        <f>IF(AZ168="","",AZ168)</f>
        <v>15</v>
      </c>
      <c r="AQ174" s="37" t="str">
        <f t="shared" si="42"/>
        <v>-</v>
      </c>
      <c r="AR174" s="36">
        <f>IF(AX168="","",AX168)</f>
        <v>17</v>
      </c>
      <c r="AS174" s="332"/>
      <c r="AT174" s="36">
        <f>IF(AZ171="","",AZ171)</f>
        <v>12</v>
      </c>
      <c r="AU174" s="37" t="str">
        <f t="shared" si="43"/>
        <v>-</v>
      </c>
      <c r="AV174" s="36">
        <f>IF(AX171="","",AX171)</f>
        <v>15</v>
      </c>
      <c r="AW174" s="332"/>
      <c r="AX174" s="337"/>
      <c r="AY174" s="338"/>
      <c r="AZ174" s="338"/>
      <c r="BA174" s="339"/>
      <c r="BB174" s="51">
        <v>15</v>
      </c>
      <c r="BC174" s="37" t="str">
        <f t="shared" si="38"/>
        <v>-</v>
      </c>
      <c r="BD174" s="50">
        <v>13</v>
      </c>
      <c r="BE174" s="343"/>
      <c r="BF174" s="348"/>
      <c r="BG174" s="349"/>
      <c r="BH174" s="349"/>
      <c r="BI174" s="350"/>
      <c r="BJ174" s="22"/>
      <c r="BK174" s="35">
        <f>COUNTIF(AD173:BE175,"○")</f>
        <v>2</v>
      </c>
      <c r="BL174" s="34">
        <f>COUNTIF(AD173:BE175,"×")</f>
        <v>4</v>
      </c>
      <c r="BM174" s="33">
        <f>(IF((AD173&gt;AF173),1,0))+(IF((AD174&gt;AF174),1,0))+(IF((AD175&gt;AF175),1,0))+(IF((AH173&gt;AJ173),1,0))+(IF((AH174&gt;AJ174),1,0))+(IF((AH175&gt;AJ175),1,0))+(IF((AL173&gt;AN173),1,0))+(IF((AL174&gt;AN174),1,0))+(IF((AL175&gt;AN175),1,0))+(IF((AP173&gt;AR173),1,0))+(IF((AP174&gt;AR174),1,0))+(IF((AP175&gt;AR175),1,0))+(IF((AT173&gt;AV173),1,0))+(IF((AT174&gt;AV174),1,0))+(IF((AT175&gt;AV175),1,0))+(IF((AX173&gt;AZ173),1,0))+(IF((AX174&gt;AZ174),1,0))+(IF((AX175&gt;AZ175),1,0))+(IF((BB173&gt;BD173),1,0))+(IF((BB174&gt;BD174),1,0))+(IF((BB175&gt;BD175),1,0))</f>
        <v>4</v>
      </c>
      <c r="BN174" s="32">
        <f>(IF((AD173&lt;AF173),1,0))+(IF((AD174&lt;AF174),1,0))+(IF((AD175&lt;AF175),1,0))+(IF((AH173&lt;AJ173),1,0))+(IF((AH174&lt;AJ174),1,0))+(IF((AH175&lt;AJ175),1,0))+(IF((AL173&lt;AN173),1,0))+(IF((AL174&lt;AN174),1,0))+(IF((AL175&lt;AN175),1,0))+(IF((AP173&lt;AR173),1,0))+(IF((AP174&lt;AR174),1,0))+(IF((AP175&lt;AR175),1,0))+(IF((AT173&lt;AV173),1,0))+(IF((AT174&lt;AV174),1,0))+(IF((AT175&lt;AV175),1,0))+(IF((AX173&lt;AZ173),1,0))+(IF((AX174&lt;AZ174),1,0))+(IF((AX175&lt;AZ175),1,0))+(IF((BB173&lt;BD173),1,0))+(IF((BB174&lt;BD174),1,0))+(IF((BB175&lt;BD175),1,0))</f>
        <v>8</v>
      </c>
      <c r="BO174" s="30">
        <f>BM174-BN174</f>
        <v>-4</v>
      </c>
      <c r="BP174" s="31">
        <f>SUM(AD173:AD175,AH173:AH175,AL173:AL175,AP173:AP175,AT173:AT175,AX173:AX175,BB173:BB175)</f>
        <v>129</v>
      </c>
      <c r="BQ174" s="31">
        <f>SUM(AF173:AF175,AJ173:AJ175,AN173:AN175,AR173:AR175,AV173:AV175,AZ173:AZ175,BD173:BD175)</f>
        <v>167</v>
      </c>
      <c r="BR174" s="30">
        <f>BP174-BQ174</f>
        <v>-38</v>
      </c>
    </row>
    <row r="175" spans="2:70" ht="12.6" customHeight="1">
      <c r="B175" s="262"/>
      <c r="C175" s="477"/>
      <c r="D175" s="477"/>
      <c r="E175" s="477"/>
      <c r="F175" s="477"/>
      <c r="G175" s="477"/>
      <c r="H175" s="477"/>
      <c r="I175" s="477"/>
      <c r="J175" s="264"/>
      <c r="K175" s="264"/>
      <c r="L175" s="264"/>
      <c r="M175" s="169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7"/>
      <c r="Z175" s="247"/>
      <c r="AA175" s="247"/>
      <c r="AB175" s="290"/>
      <c r="AC175" s="291"/>
      <c r="AD175" s="39" t="str">
        <f>IF(AZ160="","",AZ160)</f>
        <v/>
      </c>
      <c r="AE175" s="37" t="str">
        <f t="shared" si="39"/>
        <v/>
      </c>
      <c r="AF175" s="36" t="str">
        <f>IF(AX160="","",AX160)</f>
        <v/>
      </c>
      <c r="AG175" s="330" t="str">
        <f>IF(AI172="","",AI172)</f>
        <v/>
      </c>
      <c r="AH175" s="38" t="str">
        <f>IF(AZ163="","",AZ163)</f>
        <v/>
      </c>
      <c r="AI175" s="37" t="str">
        <f t="shared" si="40"/>
        <v/>
      </c>
      <c r="AJ175" s="36" t="str">
        <f>IF(AX163="","",AX163)</f>
        <v/>
      </c>
      <c r="AK175" s="332" t="str">
        <f>IF(AM172="","",AM172)</f>
        <v>-</v>
      </c>
      <c r="AL175" s="36" t="str">
        <f>IF(AZ166="","",AZ166)</f>
        <v/>
      </c>
      <c r="AM175" s="37" t="str">
        <f t="shared" si="41"/>
        <v/>
      </c>
      <c r="AN175" s="36" t="str">
        <f>IF(AX166="","",AX166)</f>
        <v/>
      </c>
      <c r="AO175" s="332" t="str">
        <f>IF(AQ172="","",AQ172)</f>
        <v/>
      </c>
      <c r="AP175" s="36" t="str">
        <f>IF(AZ169="","",AZ169)</f>
        <v/>
      </c>
      <c r="AQ175" s="37" t="str">
        <f t="shared" si="42"/>
        <v/>
      </c>
      <c r="AR175" s="36" t="str">
        <f>IF(AX169="","",AX169)</f>
        <v/>
      </c>
      <c r="AS175" s="333"/>
      <c r="AT175" s="36" t="str">
        <f>IF(AZ172="","",AZ172)</f>
        <v/>
      </c>
      <c r="AU175" s="37" t="str">
        <f t="shared" si="43"/>
        <v/>
      </c>
      <c r="AV175" s="36" t="str">
        <f>IF(AX172="","",AX172)</f>
        <v/>
      </c>
      <c r="AW175" s="333"/>
      <c r="AX175" s="340"/>
      <c r="AY175" s="341"/>
      <c r="AZ175" s="341"/>
      <c r="BA175" s="342"/>
      <c r="BB175" s="51"/>
      <c r="BC175" s="37" t="str">
        <f t="shared" si="38"/>
        <v/>
      </c>
      <c r="BD175" s="50"/>
      <c r="BE175" s="344"/>
      <c r="BF175" s="49">
        <f>BK174</f>
        <v>2</v>
      </c>
      <c r="BG175" s="48" t="s">
        <v>10</v>
      </c>
      <c r="BH175" s="48">
        <f>BL174</f>
        <v>4</v>
      </c>
      <c r="BI175" s="47" t="s">
        <v>7</v>
      </c>
      <c r="BJ175" s="22"/>
      <c r="BK175" s="21"/>
      <c r="BL175" s="20"/>
      <c r="BM175" s="19"/>
      <c r="BN175" s="18"/>
      <c r="BO175" s="16"/>
      <c r="BP175" s="17"/>
      <c r="BQ175" s="17"/>
      <c r="BR175" s="16"/>
    </row>
    <row r="176" spans="2:70" ht="12.6" customHeight="1">
      <c r="B176" s="262"/>
      <c r="C176" s="509" t="str">
        <f>AB170</f>
        <v>佐古ひかり</v>
      </c>
      <c r="D176" s="511" t="str">
        <f>AC170</f>
        <v>土居中学校</v>
      </c>
      <c r="E176" s="512"/>
      <c r="F176" s="512"/>
      <c r="G176" s="512"/>
      <c r="H176" s="512"/>
      <c r="I176" s="513"/>
      <c r="J176" s="245"/>
      <c r="K176" s="246"/>
      <c r="L176" s="246"/>
      <c r="M176" s="169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520" t="s">
        <v>166</v>
      </c>
      <c r="Z176" s="520"/>
      <c r="AA176" s="521"/>
      <c r="AB176" s="292" t="s">
        <v>160</v>
      </c>
      <c r="AC176" s="293" t="s">
        <v>145</v>
      </c>
      <c r="AD176" s="43">
        <f>IF(BD158="","",BD158)</f>
        <v>7</v>
      </c>
      <c r="AE176" s="45" t="str">
        <f t="shared" si="39"/>
        <v>-</v>
      </c>
      <c r="AF176" s="44">
        <f>IF(BB158="","",BB158)</f>
        <v>15</v>
      </c>
      <c r="AG176" s="329" t="str">
        <f>IF(BE158="","",IF(BE158="○","×",IF(BE158="×","○")))</f>
        <v>×</v>
      </c>
      <c r="AH176" s="46">
        <f>IF(BD161="","",BD161)</f>
        <v>1</v>
      </c>
      <c r="AI176" s="45" t="str">
        <f t="shared" si="40"/>
        <v>-</v>
      </c>
      <c r="AJ176" s="44">
        <f>IF(BB161="","",BB161)</f>
        <v>15</v>
      </c>
      <c r="AK176" s="331" t="str">
        <f>IF(BE161="","",IF(BE161="○","×",IF(BE161="×","○")))</f>
        <v>×</v>
      </c>
      <c r="AL176" s="44">
        <f>IF(BD164="","",BD164)</f>
        <v>7</v>
      </c>
      <c r="AM176" s="45" t="str">
        <f t="shared" si="41"/>
        <v>-</v>
      </c>
      <c r="AN176" s="44">
        <f>IF(BB164="","",BB164)</f>
        <v>15</v>
      </c>
      <c r="AO176" s="331" t="str">
        <f>IF(BE164="","",IF(BE164="○","×",IF(BE164="×","○")))</f>
        <v>×</v>
      </c>
      <c r="AP176" s="46">
        <f>IF(BD167="","",BD167)</f>
        <v>9</v>
      </c>
      <c r="AQ176" s="45" t="str">
        <f t="shared" si="42"/>
        <v>-</v>
      </c>
      <c r="AR176" s="44">
        <f>IF(BB167="","",BB167)</f>
        <v>15</v>
      </c>
      <c r="AS176" s="331" t="str">
        <f>IF(BE167="","",IF(BE167="○","×",IF(BE167="×","○")))</f>
        <v>×</v>
      </c>
      <c r="AT176" s="46">
        <f>IF(BD170="","",BD170)</f>
        <v>12</v>
      </c>
      <c r="AU176" s="45" t="str">
        <f t="shared" si="43"/>
        <v>-</v>
      </c>
      <c r="AV176" s="44">
        <f>IF(BB170="","",BB170)</f>
        <v>15</v>
      </c>
      <c r="AW176" s="331" t="str">
        <f>IF(BE170="","",IF(BE170="○","×",IF(BE170="×","○")))</f>
        <v>×</v>
      </c>
      <c r="AX176" s="46">
        <f>IF(BD173="","",BD173)</f>
        <v>10</v>
      </c>
      <c r="AY176" s="45" t="str">
        <f>IF(AX176="","","-")</f>
        <v>-</v>
      </c>
      <c r="AZ176" s="44">
        <f>IF(BB173="","",BB173)</f>
        <v>15</v>
      </c>
      <c r="BA176" s="331" t="str">
        <f>IF(BE173="","",IF(BE173="○","×",IF(BE173="×","○")))</f>
        <v>×</v>
      </c>
      <c r="BB176" s="334"/>
      <c r="BC176" s="335"/>
      <c r="BD176" s="335"/>
      <c r="BE176" s="336"/>
      <c r="BF176" s="345" t="s">
        <v>187</v>
      </c>
      <c r="BG176" s="346"/>
      <c r="BH176" s="346"/>
      <c r="BI176" s="347"/>
      <c r="BJ176" s="22"/>
      <c r="BK176" s="35"/>
      <c r="BL176" s="34"/>
      <c r="BM176" s="42"/>
      <c r="BN176" s="41"/>
      <c r="BO176" s="40"/>
      <c r="BP176" s="31"/>
      <c r="BQ176" s="31"/>
      <c r="BR176" s="30"/>
    </row>
    <row r="177" spans="2:70" ht="12.6" customHeight="1">
      <c r="B177" s="262"/>
      <c r="C177" s="510"/>
      <c r="D177" s="514"/>
      <c r="E177" s="514"/>
      <c r="F177" s="514"/>
      <c r="G177" s="514"/>
      <c r="H177" s="514"/>
      <c r="I177" s="515"/>
      <c r="J177" s="169"/>
      <c r="K177" s="169"/>
      <c r="L177" s="169"/>
      <c r="M177" s="169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520"/>
      <c r="Z177" s="520"/>
      <c r="AA177" s="521"/>
      <c r="AB177" s="288" t="s">
        <v>161</v>
      </c>
      <c r="AC177" s="289" t="s">
        <v>145</v>
      </c>
      <c r="AD177" s="39">
        <f>IF(BD159="","",BD159)</f>
        <v>6</v>
      </c>
      <c r="AE177" s="37" t="str">
        <f t="shared" si="39"/>
        <v>-</v>
      </c>
      <c r="AF177" s="36">
        <f>IF(BB159="","",BB159)</f>
        <v>15</v>
      </c>
      <c r="AG177" s="330" t="str">
        <f>IF(AI162="","",AI162)</f>
        <v/>
      </c>
      <c r="AH177" s="38">
        <f>IF(BD162="","",BD162)</f>
        <v>4</v>
      </c>
      <c r="AI177" s="37" t="str">
        <f t="shared" si="40"/>
        <v>-</v>
      </c>
      <c r="AJ177" s="36">
        <f>IF(BB162="","",BB162)</f>
        <v>15</v>
      </c>
      <c r="AK177" s="332" t="str">
        <f>IF(AM168="","",AM168)</f>
        <v>-</v>
      </c>
      <c r="AL177" s="36">
        <f>IF(BD165="","",BD165)</f>
        <v>6</v>
      </c>
      <c r="AM177" s="37" t="str">
        <f t="shared" si="41"/>
        <v>-</v>
      </c>
      <c r="AN177" s="36">
        <f>IF(BB165="","",BB165)</f>
        <v>15</v>
      </c>
      <c r="AO177" s="332" t="str">
        <f>IF(AQ168="","",AQ168)</f>
        <v/>
      </c>
      <c r="AP177" s="38">
        <f>IF(BD168="","",BD168)</f>
        <v>4</v>
      </c>
      <c r="AQ177" s="37" t="str">
        <f t="shared" si="42"/>
        <v>-</v>
      </c>
      <c r="AR177" s="36">
        <f>IF(BB168="","",BB168)</f>
        <v>15</v>
      </c>
      <c r="AS177" s="332" t="str">
        <f>IF(BC168="","",BC168)</f>
        <v>-</v>
      </c>
      <c r="AT177" s="38">
        <f>IF(BD171="","",BD171)</f>
        <v>7</v>
      </c>
      <c r="AU177" s="37" t="str">
        <f t="shared" si="43"/>
        <v>-</v>
      </c>
      <c r="AV177" s="36">
        <f>IF(BB171="","",BB171)</f>
        <v>15</v>
      </c>
      <c r="AW177" s="332" t="str">
        <f>IF(BG168="","",BG168)</f>
        <v/>
      </c>
      <c r="AX177" s="38">
        <f>IF(BD174="","",BD174)</f>
        <v>13</v>
      </c>
      <c r="AY177" s="37" t="str">
        <f>IF(AX177="","","-")</f>
        <v>-</v>
      </c>
      <c r="AZ177" s="36">
        <f>IF(BB174="","",BB174)</f>
        <v>15</v>
      </c>
      <c r="BA177" s="332">
        <f>IF(BK168="","",BK168)</f>
        <v>5</v>
      </c>
      <c r="BB177" s="337"/>
      <c r="BC177" s="338"/>
      <c r="BD177" s="338"/>
      <c r="BE177" s="339"/>
      <c r="BF177" s="348"/>
      <c r="BG177" s="349"/>
      <c r="BH177" s="349"/>
      <c r="BI177" s="350"/>
      <c r="BJ177" s="22"/>
      <c r="BK177" s="35">
        <f>COUNTIF(AD176:BE178,"○")</f>
        <v>0</v>
      </c>
      <c r="BL177" s="34">
        <f>COUNTIF(AD176:BE178,"×")</f>
        <v>6</v>
      </c>
      <c r="BM177" s="33">
        <f>(IF((AD176&gt;AF176),1,0))+(IF((AD177&gt;AF177),1,0))+(IF((AD178&gt;AF178),1,0))+(IF((AH176&gt;AJ176),1,0))+(IF((AH177&gt;AJ177),1,0))+(IF((AH178&gt;AJ178),1,0))+(IF((AL176&gt;AN176),1,0))+(IF((AL177&gt;AN177),1,0))+(IF((AL178&gt;AN178),1,0))+(IF((AP176&gt;AR176),1,0))+(IF((AP177&gt;AR177),1,0))+(IF((AP178&gt;AR178),1,0))+(IF((AT176&gt;AV176),1,0))+(IF((AT177&gt;AV177),1,0))+(IF((AT178&gt;AV178),1,0))+(IF((AX176&gt;AZ176),1,0))+(IF((AX177&gt;AZ177),1,0))+(IF((AX178&gt;AZ178),1,0))+(IF((BB176&gt;BD176),1,0))+(IF((BB177&gt;BD177),1,0))+(IF((BB178&gt;BD178),1,0))</f>
        <v>0</v>
      </c>
      <c r="BN177" s="32">
        <f>(IF((AD176&lt;AF176),1,0))+(IF((AD177&lt;AF177),1,0))+(IF((AD178&lt;AF178),1,0))+(IF((AH176&lt;AJ176),1,0))+(IF((AH177&lt;AJ177),1,0))+(IF((AH178&lt;AJ178),1,0))+(IF((AL176&lt;AN176),1,0))+(IF((AL177&lt;AN177),1,0))+(IF((AL178&lt;AN178),1,0))+(IF((AP176&lt;AR176),1,0))+(IF((AP177&lt;AR177),1,0))+(IF((AP178&lt;AR178),1,0))+(IF((AT176&lt;AV176),1,0))+(IF((AT177&lt;AV177),1,0))+(IF((AT178&lt;AV178),1,0))+(IF((AX176&lt;AZ176),1,0))+(IF((AX177&lt;AZ177),1,0))+(IF((AX178&lt;AZ178),1,0))+(IF((BB176&lt;BD176),1,0))+(IF((BB177&lt;BD177),1,0))+(IF((BB178&lt;BD178),1,0))</f>
        <v>12</v>
      </c>
      <c r="BO177" s="30">
        <f>BM177-BN177</f>
        <v>-12</v>
      </c>
      <c r="BP177" s="31">
        <f>SUM(AD176:AD178,AH176:AH178,AL176:AL178,AP176:AP178,AT176:AT178,AX176:AX178,BB176:BB178)</f>
        <v>86</v>
      </c>
      <c r="BQ177" s="31">
        <f>SUM(AF176:AF178,AJ176:AJ178,AN176:AN178,AR176:AR178,AV176:AV178,AZ176:AZ178,BD176:BD178)</f>
        <v>180</v>
      </c>
      <c r="BR177" s="30">
        <f>BP177-BQ177</f>
        <v>-94</v>
      </c>
    </row>
    <row r="178" spans="2:70" ht="12.6" customHeight="1" thickBot="1">
      <c r="B178" s="262"/>
      <c r="C178" s="509" t="str">
        <f>AB171</f>
        <v>鈴木琴</v>
      </c>
      <c r="D178" s="511" t="str">
        <f>AC171</f>
        <v>土居中学校</v>
      </c>
      <c r="E178" s="512"/>
      <c r="F178" s="512"/>
      <c r="G178" s="512"/>
      <c r="H178" s="512"/>
      <c r="I178" s="513"/>
      <c r="J178" s="169"/>
      <c r="K178" s="169"/>
      <c r="L178" s="169"/>
      <c r="M178" s="169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7"/>
      <c r="Z178" s="247"/>
      <c r="AA178" s="247"/>
      <c r="AB178" s="294"/>
      <c r="AC178" s="295"/>
      <c r="AD178" s="29" t="str">
        <f>IF(BD160="","",BD160)</f>
        <v/>
      </c>
      <c r="AE178" s="27" t="str">
        <f t="shared" si="39"/>
        <v/>
      </c>
      <c r="AF178" s="26" t="str">
        <f>IF(BB160="","",BB160)</f>
        <v/>
      </c>
      <c r="AG178" s="351" t="str">
        <f>IF(AI163="","",AI163)</f>
        <v/>
      </c>
      <c r="AH178" s="28" t="str">
        <f>IF(BD163="","",BD163)</f>
        <v/>
      </c>
      <c r="AI178" s="27" t="str">
        <f t="shared" si="40"/>
        <v/>
      </c>
      <c r="AJ178" s="26" t="str">
        <f>IF(BB163="","",BB163)</f>
        <v/>
      </c>
      <c r="AK178" s="352" t="str">
        <f>IF(AM169="","",AM169)</f>
        <v/>
      </c>
      <c r="AL178" s="26" t="str">
        <f>IF(BD166="","",BD166)</f>
        <v/>
      </c>
      <c r="AM178" s="27" t="str">
        <f t="shared" si="41"/>
        <v/>
      </c>
      <c r="AN178" s="26" t="str">
        <f>IF(BB166="","",BB166)</f>
        <v/>
      </c>
      <c r="AO178" s="352" t="str">
        <f>IF(AQ169="","",AQ169)</f>
        <v/>
      </c>
      <c r="AP178" s="28" t="str">
        <f>IF(BD169="","",BD169)</f>
        <v/>
      </c>
      <c r="AQ178" s="27" t="str">
        <f t="shared" si="42"/>
        <v/>
      </c>
      <c r="AR178" s="26" t="str">
        <f>IF(BB169="","",BB169)</f>
        <v/>
      </c>
      <c r="AS178" s="352" t="str">
        <f>IF(BC169="","",BC169)</f>
        <v/>
      </c>
      <c r="AT178" s="28" t="str">
        <f>IF(BD172="","",BD172)</f>
        <v/>
      </c>
      <c r="AU178" s="27" t="str">
        <f t="shared" si="43"/>
        <v/>
      </c>
      <c r="AV178" s="26" t="str">
        <f>IF(BB172="","",BB172)</f>
        <v/>
      </c>
      <c r="AW178" s="352" t="str">
        <f>IF(BG169="","",BG169)</f>
        <v>勝</v>
      </c>
      <c r="AX178" s="28" t="str">
        <f>IF(BD175="","",BD175)</f>
        <v/>
      </c>
      <c r="AY178" s="27" t="str">
        <f>IF(AX178="","","-")</f>
        <v/>
      </c>
      <c r="AZ178" s="26" t="str">
        <f>IF(BB175="","",BB175)</f>
        <v/>
      </c>
      <c r="BA178" s="352" t="str">
        <f>IF(BK169="","",BK169)</f>
        <v/>
      </c>
      <c r="BB178" s="353"/>
      <c r="BC178" s="354"/>
      <c r="BD178" s="354"/>
      <c r="BE178" s="355"/>
      <c r="BF178" s="25">
        <f>BK177</f>
        <v>0</v>
      </c>
      <c r="BG178" s="24" t="s">
        <v>10</v>
      </c>
      <c r="BH178" s="24">
        <f>BL177</f>
        <v>6</v>
      </c>
      <c r="BI178" s="23" t="s">
        <v>7</v>
      </c>
      <c r="BJ178" s="22"/>
      <c r="BK178" s="21"/>
      <c r="BL178" s="20"/>
      <c r="BM178" s="19"/>
      <c r="BN178" s="18"/>
      <c r="BO178" s="16"/>
      <c r="BP178" s="17"/>
      <c r="BQ178" s="17"/>
      <c r="BR178" s="16"/>
    </row>
    <row r="179" spans="2:70" ht="12.6" customHeight="1">
      <c r="B179" s="262"/>
      <c r="C179" s="510"/>
      <c r="D179" s="514"/>
      <c r="E179" s="514"/>
      <c r="F179" s="514"/>
      <c r="G179" s="514"/>
      <c r="H179" s="514"/>
      <c r="I179" s="515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70"/>
      <c r="AD179" s="170"/>
      <c r="AY179" s="124"/>
      <c r="AZ179" s="124"/>
      <c r="BA179" s="124"/>
    </row>
    <row r="180" spans="2:70" s="127" customFormat="1" ht="24.95" customHeight="1">
      <c r="B180" s="248"/>
      <c r="D180" s="248"/>
      <c r="E180" s="248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  <c r="Q180" s="248"/>
      <c r="S180" s="248"/>
      <c r="T180" s="248"/>
      <c r="U180" s="248"/>
      <c r="V180" s="248"/>
      <c r="X180" s="321" t="s">
        <v>209</v>
      </c>
      <c r="Y180" s="248"/>
      <c r="Z180" s="248"/>
      <c r="AA180" s="248"/>
      <c r="AB180" s="248"/>
      <c r="AC180" s="248"/>
      <c r="AD180" s="249"/>
      <c r="AE180" s="249"/>
    </row>
    <row r="181" spans="2:70" s="127" customFormat="1" ht="24.95" customHeight="1">
      <c r="B181" s="248"/>
      <c r="D181" s="248"/>
      <c r="E181" s="248"/>
      <c r="F181" s="248"/>
      <c r="G181" s="248"/>
      <c r="H181" s="248"/>
      <c r="I181" s="248"/>
      <c r="J181" s="248"/>
      <c r="K181" s="248"/>
      <c r="L181" s="248"/>
      <c r="M181" s="248"/>
      <c r="N181" s="248"/>
      <c r="O181" s="248"/>
      <c r="Q181" s="248"/>
      <c r="S181" s="248"/>
      <c r="T181" s="248"/>
      <c r="U181" s="248"/>
      <c r="V181" s="248"/>
      <c r="X181" s="321" t="s">
        <v>210</v>
      </c>
      <c r="Y181" s="248"/>
      <c r="Z181" s="248"/>
      <c r="AA181" s="248"/>
      <c r="AB181" s="248"/>
      <c r="AC181" s="248"/>
      <c r="AD181" s="249"/>
      <c r="AE181" s="249"/>
    </row>
    <row r="182" spans="2:70" s="127" customFormat="1" ht="24.95" customHeight="1">
      <c r="B182" s="248"/>
      <c r="D182" s="248"/>
      <c r="E182" s="248"/>
      <c r="F182" s="248"/>
      <c r="G182" s="248"/>
      <c r="H182" s="248"/>
      <c r="I182" s="248"/>
      <c r="J182" s="248"/>
      <c r="K182" s="248"/>
      <c r="L182" s="248"/>
      <c r="M182" s="248"/>
      <c r="N182" s="248"/>
      <c r="O182" s="248"/>
      <c r="Q182" s="248"/>
      <c r="S182" s="248"/>
      <c r="T182" s="248"/>
      <c r="U182" s="248"/>
      <c r="V182" s="248"/>
      <c r="X182" s="321" t="s">
        <v>211</v>
      </c>
      <c r="Y182" s="248"/>
      <c r="Z182" s="248"/>
      <c r="AA182" s="248"/>
      <c r="AB182" s="248"/>
      <c r="AC182" s="248"/>
      <c r="AD182" s="249"/>
      <c r="AE182" s="249"/>
    </row>
    <row r="183" spans="2:70" s="316" customFormat="1" ht="20.25" customHeight="1"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70"/>
      <c r="AE183" s="170"/>
    </row>
    <row r="184" spans="2:70" s="316" customFormat="1" ht="24.95" customHeight="1">
      <c r="B184" s="169"/>
      <c r="C184" s="322" t="s">
        <v>196</v>
      </c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70"/>
      <c r="AE184" s="170"/>
    </row>
    <row r="185" spans="2:70" s="316" customFormat="1" ht="24.95" customHeight="1">
      <c r="B185" s="169"/>
      <c r="C185" s="322" t="s">
        <v>203</v>
      </c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70"/>
      <c r="AE185" s="170"/>
    </row>
    <row r="186" spans="2:70" s="316" customFormat="1" ht="24.95" customHeight="1">
      <c r="B186" s="169"/>
      <c r="C186" s="322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70"/>
      <c r="AE186" s="170"/>
    </row>
    <row r="187" spans="2:70" s="316" customFormat="1" ht="24.95" customHeight="1">
      <c r="B187" s="169"/>
      <c r="C187" s="323" t="s">
        <v>200</v>
      </c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317"/>
      <c r="AC187" s="318"/>
      <c r="AL187" s="319"/>
      <c r="AM187" s="319"/>
      <c r="AY187" s="320"/>
      <c r="AZ187" s="320"/>
    </row>
    <row r="188" spans="2:70" s="316" customFormat="1" ht="24.95" customHeight="1">
      <c r="B188" s="169"/>
      <c r="C188" s="323" t="s">
        <v>197</v>
      </c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317"/>
      <c r="AC188" s="318"/>
      <c r="AL188" s="319"/>
      <c r="AM188" s="319"/>
      <c r="AY188" s="320"/>
      <c r="AZ188" s="320"/>
    </row>
    <row r="189" spans="2:70" s="316" customFormat="1" ht="24.95" customHeight="1">
      <c r="B189" s="169"/>
      <c r="C189" s="323" t="s">
        <v>201</v>
      </c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317"/>
      <c r="AC189" s="318"/>
      <c r="AL189" s="319"/>
      <c r="AM189" s="319"/>
      <c r="AY189" s="320"/>
      <c r="AZ189" s="320"/>
    </row>
    <row r="190" spans="2:70" s="316" customFormat="1" ht="24.95" customHeight="1">
      <c r="B190" s="169"/>
      <c r="C190" s="323" t="s">
        <v>202</v>
      </c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317"/>
      <c r="AC190" s="318"/>
      <c r="AL190" s="319"/>
      <c r="AM190" s="319"/>
      <c r="AY190" s="320"/>
      <c r="AZ190" s="320"/>
    </row>
    <row r="191" spans="2:70" s="316" customFormat="1" ht="24.95" customHeight="1">
      <c r="C191" s="323" t="s">
        <v>204</v>
      </c>
      <c r="Y191" s="320"/>
      <c r="Z191" s="320"/>
      <c r="AA191" s="320"/>
      <c r="AY191" s="320"/>
      <c r="AZ191" s="320"/>
      <c r="BA191" s="320"/>
    </row>
    <row r="192" spans="2:70" s="316" customFormat="1" ht="10.5" customHeight="1">
      <c r="C192" s="323"/>
      <c r="Y192" s="320"/>
      <c r="Z192" s="320"/>
      <c r="AA192" s="320"/>
      <c r="AY192" s="320"/>
      <c r="AZ192" s="320"/>
      <c r="BA192" s="320"/>
    </row>
    <row r="193" spans="3:53" s="316" customFormat="1" ht="30" customHeight="1">
      <c r="C193" s="252"/>
      <c r="Y193" s="320"/>
      <c r="Z193" s="320"/>
      <c r="AA193" s="320"/>
      <c r="AY193" s="320"/>
      <c r="AZ193" s="320"/>
      <c r="BA193" s="320"/>
    </row>
    <row r="194" spans="3:53" s="316" customFormat="1" ht="30" customHeight="1">
      <c r="C194" s="252"/>
      <c r="Y194" s="320"/>
      <c r="Z194" s="320"/>
      <c r="AA194" s="320"/>
      <c r="AY194" s="320"/>
      <c r="AZ194" s="320"/>
      <c r="BA194" s="320"/>
    </row>
    <row r="195" spans="3:53" s="316" customFormat="1" ht="30" customHeight="1">
      <c r="C195" s="126"/>
      <c r="Y195" s="320"/>
      <c r="Z195" s="320"/>
      <c r="AA195" s="320"/>
      <c r="AY195" s="320"/>
      <c r="AZ195" s="320"/>
      <c r="BA195" s="320"/>
    </row>
    <row r="196" spans="3:53" s="316" customFormat="1" ht="30" customHeight="1">
      <c r="C196" s="126"/>
      <c r="Y196" s="320"/>
      <c r="Z196" s="320"/>
      <c r="AA196" s="320"/>
      <c r="AY196" s="320"/>
      <c r="AZ196" s="320"/>
      <c r="BA196" s="320"/>
    </row>
    <row r="197" spans="3:53" s="316" customFormat="1" ht="30" customHeight="1">
      <c r="Y197" s="320"/>
      <c r="Z197" s="320"/>
      <c r="AA197" s="320"/>
      <c r="AY197" s="320"/>
      <c r="AZ197" s="320"/>
      <c r="BA197" s="320"/>
    </row>
    <row r="198" spans="3:53" s="316" customFormat="1" ht="30" customHeight="1">
      <c r="Y198" s="320"/>
      <c r="Z198" s="320"/>
      <c r="AA198" s="320"/>
      <c r="AY198" s="320"/>
      <c r="AZ198" s="320"/>
      <c r="BA198" s="320"/>
    </row>
    <row r="199" spans="3:53" s="316" customFormat="1" ht="30" customHeight="1">
      <c r="Y199" s="320"/>
      <c r="Z199" s="320"/>
      <c r="AA199" s="320"/>
      <c r="AY199" s="320"/>
      <c r="AZ199" s="320"/>
      <c r="BA199" s="320"/>
    </row>
    <row r="200" spans="3:53" ht="30" customHeight="1"/>
    <row r="201" spans="3:53" ht="30" customHeight="1"/>
    <row r="202" spans="3:53" ht="30" customHeight="1"/>
    <row r="203" spans="3:53" ht="30" customHeight="1"/>
    <row r="204" spans="3:53" ht="30" customHeight="1"/>
    <row r="205" spans="3:53" ht="30" customHeight="1"/>
    <row r="206" spans="3:53" ht="30" customHeight="1"/>
    <row r="207" spans="3:53" ht="30" customHeight="1"/>
    <row r="208" spans="3:53" ht="30" customHeight="1"/>
    <row r="209" ht="30" customHeight="1"/>
    <row r="210" ht="30" customHeight="1"/>
  </sheetData>
  <mergeCells count="530">
    <mergeCell ref="Q13:Z13"/>
    <mergeCell ref="A13:C13"/>
    <mergeCell ref="A17:C17"/>
    <mergeCell ref="BC20:BD20"/>
    <mergeCell ref="BE20:BG20"/>
    <mergeCell ref="A16:B16"/>
    <mergeCell ref="E16:J16"/>
    <mergeCell ref="K16:O16"/>
    <mergeCell ref="Q16:U16"/>
    <mergeCell ref="V16:Z16"/>
    <mergeCell ref="A15:B15"/>
    <mergeCell ref="E15:J15"/>
    <mergeCell ref="K15:O15"/>
    <mergeCell ref="Q15:U15"/>
    <mergeCell ref="V15:Z15"/>
    <mergeCell ref="BH20:BJ20"/>
    <mergeCell ref="AK22:AK24"/>
    <mergeCell ref="AO22:AO24"/>
    <mergeCell ref="AS22:AS24"/>
    <mergeCell ref="AW22:AW24"/>
    <mergeCell ref="AX28:BA29"/>
    <mergeCell ref="AX20:BA20"/>
    <mergeCell ref="C176:C177"/>
    <mergeCell ref="D176:I177"/>
    <mergeCell ref="Y176:AA177"/>
    <mergeCell ref="BE167:BE169"/>
    <mergeCell ref="BF167:BI168"/>
    <mergeCell ref="BE170:BE172"/>
    <mergeCell ref="BF170:BI171"/>
    <mergeCell ref="BF157:BI157"/>
    <mergeCell ref="BF158:BI159"/>
    <mergeCell ref="C162:C163"/>
    <mergeCell ref="D162:I163"/>
    <mergeCell ref="C154:I155"/>
    <mergeCell ref="C156:C157"/>
    <mergeCell ref="D156:I157"/>
    <mergeCell ref="E142:I143"/>
    <mergeCell ref="J142:N143"/>
    <mergeCell ref="C178:C179"/>
    <mergeCell ref="D178:I179"/>
    <mergeCell ref="C174:I175"/>
    <mergeCell ref="AW25:AW27"/>
    <mergeCell ref="AS28:AS30"/>
    <mergeCell ref="AW28:AW30"/>
    <mergeCell ref="AW31:AW33"/>
    <mergeCell ref="AB156:AC157"/>
    <mergeCell ref="C168:I169"/>
    <mergeCell ref="Y167:AA168"/>
    <mergeCell ref="C170:C171"/>
    <mergeCell ref="D170:I171"/>
    <mergeCell ref="Y170:AA171"/>
    <mergeCell ref="C172:C173"/>
    <mergeCell ref="D172:I173"/>
    <mergeCell ref="Y173:AA174"/>
    <mergeCell ref="C160:I161"/>
    <mergeCell ref="Y161:AA162"/>
    <mergeCell ref="C158:C159"/>
    <mergeCell ref="D158:I159"/>
    <mergeCell ref="Y158:AA159"/>
    <mergeCell ref="C164:C165"/>
    <mergeCell ref="D164:I165"/>
    <mergeCell ref="Y164:AA165"/>
    <mergeCell ref="B148:Q150"/>
    <mergeCell ref="R148:AB150"/>
    <mergeCell ref="C151:O153"/>
    <mergeCell ref="AP157:AS157"/>
    <mergeCell ref="AT157:AW157"/>
    <mergeCell ref="AX157:BA157"/>
    <mergeCell ref="E136:I137"/>
    <mergeCell ref="J136:N137"/>
    <mergeCell ref="E138:N139"/>
    <mergeCell ref="E140:I141"/>
    <mergeCell ref="J140:N141"/>
    <mergeCell ref="AS130:AS132"/>
    <mergeCell ref="AT130:AW132"/>
    <mergeCell ref="AX130:BA131"/>
    <mergeCell ref="E132:N133"/>
    <mergeCell ref="E134:I135"/>
    <mergeCell ref="J134:N135"/>
    <mergeCell ref="X130:AA131"/>
    <mergeCell ref="AG130:AG132"/>
    <mergeCell ref="AK130:AK132"/>
    <mergeCell ref="AO130:AO132"/>
    <mergeCell ref="E124:N125"/>
    <mergeCell ref="X124:AA125"/>
    <mergeCell ref="AG124:AG126"/>
    <mergeCell ref="AK124:AK126"/>
    <mergeCell ref="AL124:AO126"/>
    <mergeCell ref="AS124:AS126"/>
    <mergeCell ref="AW124:AW126"/>
    <mergeCell ref="E128:I129"/>
    <mergeCell ref="J128:N129"/>
    <mergeCell ref="E126:I127"/>
    <mergeCell ref="J126:N127"/>
    <mergeCell ref="X127:AA128"/>
    <mergeCell ref="AG127:AG129"/>
    <mergeCell ref="AK127:AK129"/>
    <mergeCell ref="AO127:AO129"/>
    <mergeCell ref="AP127:AS129"/>
    <mergeCell ref="AX127:BA128"/>
    <mergeCell ref="AW127:AW129"/>
    <mergeCell ref="AB116:AC117"/>
    <mergeCell ref="AD116:AG116"/>
    <mergeCell ref="AH116:AK116"/>
    <mergeCell ref="AL116:AO116"/>
    <mergeCell ref="AP116:AS116"/>
    <mergeCell ref="AT116:AW116"/>
    <mergeCell ref="AX118:BA119"/>
    <mergeCell ref="E120:I121"/>
    <mergeCell ref="J120:N121"/>
    <mergeCell ref="X121:AA122"/>
    <mergeCell ref="AG121:AG123"/>
    <mergeCell ref="AH121:AK123"/>
    <mergeCell ref="E118:N119"/>
    <mergeCell ref="X118:AA119"/>
    <mergeCell ref="AD118:AG120"/>
    <mergeCell ref="AX121:BA122"/>
    <mergeCell ref="E122:I123"/>
    <mergeCell ref="J122:N123"/>
    <mergeCell ref="AO108:AO110"/>
    <mergeCell ref="AP108:AS110"/>
    <mergeCell ref="AT108:AW109"/>
    <mergeCell ref="H109:L110"/>
    <mergeCell ref="M109:Q110"/>
    <mergeCell ref="H105:Q106"/>
    <mergeCell ref="AG105:AG107"/>
    <mergeCell ref="AK105:AK107"/>
    <mergeCell ref="AL105:AO107"/>
    <mergeCell ref="AT105:AW106"/>
    <mergeCell ref="H107:L108"/>
    <mergeCell ref="M107:Q108"/>
    <mergeCell ref="AG108:AG110"/>
    <mergeCell ref="AK108:AK110"/>
    <mergeCell ref="BD97:BF97"/>
    <mergeCell ref="AG102:AG104"/>
    <mergeCell ref="AH102:AK104"/>
    <mergeCell ref="AT102:AW103"/>
    <mergeCell ref="H103:L104"/>
    <mergeCell ref="M103:Q104"/>
    <mergeCell ref="AT98:AW98"/>
    <mergeCell ref="H99:Q100"/>
    <mergeCell ref="AD99:AG101"/>
    <mergeCell ref="AT99:AW100"/>
    <mergeCell ref="H101:L102"/>
    <mergeCell ref="M101:Q102"/>
    <mergeCell ref="AC102:AC103"/>
    <mergeCell ref="AB97:AC98"/>
    <mergeCell ref="AD97:AG97"/>
    <mergeCell ref="AH97:AK97"/>
    <mergeCell ref="AL97:AO97"/>
    <mergeCell ref="AP97:AS97"/>
    <mergeCell ref="AT97:AW97"/>
    <mergeCell ref="AD98:AG98"/>
    <mergeCell ref="AX73:BA75"/>
    <mergeCell ref="BB73:BE74"/>
    <mergeCell ref="M75:Q76"/>
    <mergeCell ref="R75:V76"/>
    <mergeCell ref="B76:B77"/>
    <mergeCell ref="C76:C77"/>
    <mergeCell ref="D76:G79"/>
    <mergeCell ref="M77:Q78"/>
    <mergeCell ref="R77:V78"/>
    <mergeCell ref="C73:C74"/>
    <mergeCell ref="M73:V74"/>
    <mergeCell ref="B78:B79"/>
    <mergeCell ref="C78:C79"/>
    <mergeCell ref="AB77:AC78"/>
    <mergeCell ref="AD77:AG77"/>
    <mergeCell ref="AD79:AG81"/>
    <mergeCell ref="AK79:AK81"/>
    <mergeCell ref="AO79:AO81"/>
    <mergeCell ref="AS79:AS81"/>
    <mergeCell ref="AW79:AW81"/>
    <mergeCell ref="AX79:BA80"/>
    <mergeCell ref="AH77:AK77"/>
    <mergeCell ref="AL77:AO77"/>
    <mergeCell ref="AP77:AS77"/>
    <mergeCell ref="BA67:BA69"/>
    <mergeCell ref="BB67:BE68"/>
    <mergeCell ref="B68:B69"/>
    <mergeCell ref="C68:C69"/>
    <mergeCell ref="M69:Q70"/>
    <mergeCell ref="R69:V70"/>
    <mergeCell ref="AG70:AG72"/>
    <mergeCell ref="AK70:AK72"/>
    <mergeCell ref="AO70:AO72"/>
    <mergeCell ref="AS70:AS72"/>
    <mergeCell ref="AT70:AW72"/>
    <mergeCell ref="BA70:BA72"/>
    <mergeCell ref="BB70:BE71"/>
    <mergeCell ref="B71:B72"/>
    <mergeCell ref="C71:C72"/>
    <mergeCell ref="D71:G74"/>
    <mergeCell ref="M71:Q72"/>
    <mergeCell ref="R71:V72"/>
    <mergeCell ref="B73:B74"/>
    <mergeCell ref="AG73:AG75"/>
    <mergeCell ref="AK73:AK75"/>
    <mergeCell ref="AO73:AO75"/>
    <mergeCell ref="AS73:AS75"/>
    <mergeCell ref="AW73:AW75"/>
    <mergeCell ref="B61:B62"/>
    <mergeCell ref="C61:C62"/>
    <mergeCell ref="D61:G64"/>
    <mergeCell ref="B56:G58"/>
    <mergeCell ref="H56:T58"/>
    <mergeCell ref="AB56:AC57"/>
    <mergeCell ref="AG61:AG63"/>
    <mergeCell ref="AH61:AK63"/>
    <mergeCell ref="AO61:AO63"/>
    <mergeCell ref="B63:B64"/>
    <mergeCell ref="C63:C64"/>
    <mergeCell ref="AG64:AG66"/>
    <mergeCell ref="AK64:AK66"/>
    <mergeCell ref="AL64:AO66"/>
    <mergeCell ref="B66:B67"/>
    <mergeCell ref="C66:C67"/>
    <mergeCell ref="D66:G69"/>
    <mergeCell ref="M67:V68"/>
    <mergeCell ref="AG67:AG69"/>
    <mergeCell ref="AK67:AK69"/>
    <mergeCell ref="AO67:AO69"/>
    <mergeCell ref="AD57:AG57"/>
    <mergeCell ref="AH57:AK57"/>
    <mergeCell ref="AL57:AO57"/>
    <mergeCell ref="AG49:AG51"/>
    <mergeCell ref="AK49:AK51"/>
    <mergeCell ref="AO49:AO51"/>
    <mergeCell ref="AP49:AS51"/>
    <mergeCell ref="AT49:AW50"/>
    <mergeCell ref="BB56:BE56"/>
    <mergeCell ref="BG56:BH56"/>
    <mergeCell ref="BI56:BK56"/>
    <mergeCell ref="BL56:BN56"/>
    <mergeCell ref="AD56:AG56"/>
    <mergeCell ref="AH56:AK56"/>
    <mergeCell ref="AL56:AO56"/>
    <mergeCell ref="AP56:AS56"/>
    <mergeCell ref="AT56:AW56"/>
    <mergeCell ref="AX56:BA56"/>
    <mergeCell ref="AD40:AG42"/>
    <mergeCell ref="AT40:AW41"/>
    <mergeCell ref="P42:T43"/>
    <mergeCell ref="U42:Y43"/>
    <mergeCell ref="AT43:AW44"/>
    <mergeCell ref="B43:B44"/>
    <mergeCell ref="C43:C44"/>
    <mergeCell ref="D43:G46"/>
    <mergeCell ref="AG43:AG45"/>
    <mergeCell ref="AH43:AK45"/>
    <mergeCell ref="P44:T45"/>
    <mergeCell ref="U44:Y45"/>
    <mergeCell ref="B45:B46"/>
    <mergeCell ref="C45:C46"/>
    <mergeCell ref="AG46:AG48"/>
    <mergeCell ref="AK46:AK48"/>
    <mergeCell ref="AL46:AO48"/>
    <mergeCell ref="AT46:AW47"/>
    <mergeCell ref="AD38:AG38"/>
    <mergeCell ref="AH38:AK38"/>
    <mergeCell ref="AL38:AO38"/>
    <mergeCell ref="AP38:AS38"/>
    <mergeCell ref="AT38:AW38"/>
    <mergeCell ref="AD39:AG39"/>
    <mergeCell ref="AH39:AK39"/>
    <mergeCell ref="AL39:AO39"/>
    <mergeCell ref="AP39:AS39"/>
    <mergeCell ref="AT39:AW39"/>
    <mergeCell ref="B38:B39"/>
    <mergeCell ref="C38:C39"/>
    <mergeCell ref="D38:G41"/>
    <mergeCell ref="P38:T39"/>
    <mergeCell ref="U38:Y39"/>
    <mergeCell ref="AB38:AC39"/>
    <mergeCell ref="B40:B41"/>
    <mergeCell ref="C40:C41"/>
    <mergeCell ref="P40:AA41"/>
    <mergeCell ref="AD22:AG24"/>
    <mergeCell ref="AX22:BA23"/>
    <mergeCell ref="B23:C25"/>
    <mergeCell ref="AO34:AO36"/>
    <mergeCell ref="AS34:AS36"/>
    <mergeCell ref="AT34:AW36"/>
    <mergeCell ref="AX34:BA35"/>
    <mergeCell ref="B35:B36"/>
    <mergeCell ref="C35:C36"/>
    <mergeCell ref="P36:T37"/>
    <mergeCell ref="U36:Y37"/>
    <mergeCell ref="B33:B34"/>
    <mergeCell ref="C33:C34"/>
    <mergeCell ref="D33:G36"/>
    <mergeCell ref="P34:AA35"/>
    <mergeCell ref="AG34:AG36"/>
    <mergeCell ref="AK34:AK36"/>
    <mergeCell ref="B30:B31"/>
    <mergeCell ref="C30:C31"/>
    <mergeCell ref="M31:Z33"/>
    <mergeCell ref="AG31:AG33"/>
    <mergeCell ref="AK31:AK33"/>
    <mergeCell ref="AO31:AO33"/>
    <mergeCell ref="AP31:AS33"/>
    <mergeCell ref="AX31:BA32"/>
    <mergeCell ref="AX25:BA26"/>
    <mergeCell ref="B28:B29"/>
    <mergeCell ref="C28:C29"/>
    <mergeCell ref="D28:G31"/>
    <mergeCell ref="AG28:AG30"/>
    <mergeCell ref="AK28:AK30"/>
    <mergeCell ref="AL28:AO30"/>
    <mergeCell ref="AG25:AG27"/>
    <mergeCell ref="AH25:AK27"/>
    <mergeCell ref="AO25:AO27"/>
    <mergeCell ref="AS25:AS27"/>
    <mergeCell ref="AD21:AG21"/>
    <mergeCell ref="AH21:AK21"/>
    <mergeCell ref="AL21:AO21"/>
    <mergeCell ref="AP21:AS21"/>
    <mergeCell ref="AT21:AW21"/>
    <mergeCell ref="AX21:BA21"/>
    <mergeCell ref="AB20:AC21"/>
    <mergeCell ref="AD20:AG20"/>
    <mergeCell ref="AH20:AK20"/>
    <mergeCell ref="AL20:AO20"/>
    <mergeCell ref="AP20:AS20"/>
    <mergeCell ref="AT20:AW20"/>
    <mergeCell ref="A12:B12"/>
    <mergeCell ref="E12:J12"/>
    <mergeCell ref="K12:O12"/>
    <mergeCell ref="Q12:U12"/>
    <mergeCell ref="V12:Z12"/>
    <mergeCell ref="A11:B11"/>
    <mergeCell ref="E11:J11"/>
    <mergeCell ref="K11:O11"/>
    <mergeCell ref="Q11:U11"/>
    <mergeCell ref="V11:Z11"/>
    <mergeCell ref="AJ7:AN7"/>
    <mergeCell ref="A8:B8"/>
    <mergeCell ref="E8:J8"/>
    <mergeCell ref="K8:O8"/>
    <mergeCell ref="Q8:U8"/>
    <mergeCell ref="V8:Z8"/>
    <mergeCell ref="AE8:AI8"/>
    <mergeCell ref="AJ8:AN8"/>
    <mergeCell ref="A7:B7"/>
    <mergeCell ref="E7:J7"/>
    <mergeCell ref="K7:O7"/>
    <mergeCell ref="Q7:U7"/>
    <mergeCell ref="V7:Z7"/>
    <mergeCell ref="AE7:AI7"/>
    <mergeCell ref="AJ3:AN3"/>
    <mergeCell ref="A4:B4"/>
    <mergeCell ref="E4:J4"/>
    <mergeCell ref="K4:O4"/>
    <mergeCell ref="Q4:U4"/>
    <mergeCell ref="V4:Z4"/>
    <mergeCell ref="AE4:AI4"/>
    <mergeCell ref="AJ4:AN4"/>
    <mergeCell ref="A3:B3"/>
    <mergeCell ref="E3:J3"/>
    <mergeCell ref="K3:O3"/>
    <mergeCell ref="Q3:U3"/>
    <mergeCell ref="V3:Z3"/>
    <mergeCell ref="AE3:AI3"/>
    <mergeCell ref="AO102:AO104"/>
    <mergeCell ref="AS102:AS104"/>
    <mergeCell ref="AS105:AS107"/>
    <mergeCell ref="AY38:AZ38"/>
    <mergeCell ref="BA38:BC38"/>
    <mergeCell ref="BD38:BF38"/>
    <mergeCell ref="AK40:AK42"/>
    <mergeCell ref="AO40:AO42"/>
    <mergeCell ref="AS40:AS42"/>
    <mergeCell ref="AO43:AO45"/>
    <mergeCell ref="AS43:AS45"/>
    <mergeCell ref="AS46:AS48"/>
    <mergeCell ref="BB57:BE57"/>
    <mergeCell ref="BB58:BE59"/>
    <mergeCell ref="AS61:AS63"/>
    <mergeCell ref="AW61:AW63"/>
    <mergeCell ref="BA61:BA63"/>
    <mergeCell ref="BB61:BE62"/>
    <mergeCell ref="AS64:AS66"/>
    <mergeCell ref="AW64:AW66"/>
    <mergeCell ref="BA64:BA66"/>
    <mergeCell ref="BB64:BE65"/>
    <mergeCell ref="AP67:AS69"/>
    <mergeCell ref="AW67:AW69"/>
    <mergeCell ref="AG88:AG90"/>
    <mergeCell ref="AK88:AK90"/>
    <mergeCell ref="AO88:AO90"/>
    <mergeCell ref="AP88:AS90"/>
    <mergeCell ref="AW88:AW90"/>
    <mergeCell ref="AX88:BA89"/>
    <mergeCell ref="AK99:AK101"/>
    <mergeCell ref="AO99:AO101"/>
    <mergeCell ref="AS99:AS101"/>
    <mergeCell ref="AH98:AK98"/>
    <mergeCell ref="AL98:AO98"/>
    <mergeCell ref="AP98:AS98"/>
    <mergeCell ref="AG91:AG93"/>
    <mergeCell ref="AK91:AK93"/>
    <mergeCell ref="AO91:AO93"/>
    <mergeCell ref="AS91:AS93"/>
    <mergeCell ref="AT91:AW93"/>
    <mergeCell ref="AX91:BA92"/>
    <mergeCell ref="AY97:AZ97"/>
    <mergeCell ref="BA97:BC97"/>
    <mergeCell ref="AT77:AW77"/>
    <mergeCell ref="AX77:BA77"/>
    <mergeCell ref="BC77:BD77"/>
    <mergeCell ref="BE77:BG77"/>
    <mergeCell ref="BH77:BJ77"/>
    <mergeCell ref="AD78:AG78"/>
    <mergeCell ref="AH78:AK78"/>
    <mergeCell ref="AL78:AO78"/>
    <mergeCell ref="AP78:AS78"/>
    <mergeCell ref="AT78:AW78"/>
    <mergeCell ref="AX78:BA78"/>
    <mergeCell ref="AO82:AO84"/>
    <mergeCell ref="AS82:AS84"/>
    <mergeCell ref="AW82:AW84"/>
    <mergeCell ref="AX82:BA83"/>
    <mergeCell ref="AG85:AG87"/>
    <mergeCell ref="AK85:AK87"/>
    <mergeCell ref="AL85:AO87"/>
    <mergeCell ref="AS85:AS87"/>
    <mergeCell ref="AW85:AW87"/>
    <mergeCell ref="AX85:BA86"/>
    <mergeCell ref="AG82:AG84"/>
    <mergeCell ref="AH82:AK84"/>
    <mergeCell ref="AP57:AS57"/>
    <mergeCell ref="AT57:AW57"/>
    <mergeCell ref="AX57:BA57"/>
    <mergeCell ref="AD58:AG60"/>
    <mergeCell ref="AK58:AK60"/>
    <mergeCell ref="AO58:AO60"/>
    <mergeCell ref="AS58:AS60"/>
    <mergeCell ref="AW58:AW60"/>
    <mergeCell ref="BA58:BA60"/>
    <mergeCell ref="BK156:BL156"/>
    <mergeCell ref="BM156:BO156"/>
    <mergeCell ref="AD157:AG157"/>
    <mergeCell ref="AH157:AK157"/>
    <mergeCell ref="AL157:AO157"/>
    <mergeCell ref="BC116:BD116"/>
    <mergeCell ref="BE116:BG116"/>
    <mergeCell ref="BH116:BJ116"/>
    <mergeCell ref="AK118:AK120"/>
    <mergeCell ref="AO118:AO120"/>
    <mergeCell ref="AS118:AS120"/>
    <mergeCell ref="AW118:AW120"/>
    <mergeCell ref="AO121:AO123"/>
    <mergeCell ref="AS121:AS123"/>
    <mergeCell ref="AW121:AW123"/>
    <mergeCell ref="AX116:BA116"/>
    <mergeCell ref="AD117:AG117"/>
    <mergeCell ref="AH117:AK117"/>
    <mergeCell ref="AL117:AO117"/>
    <mergeCell ref="AP117:AS117"/>
    <mergeCell ref="AT117:AW117"/>
    <mergeCell ref="AX117:BA117"/>
    <mergeCell ref="BB157:BE157"/>
    <mergeCell ref="AX124:BA125"/>
    <mergeCell ref="BE158:BE160"/>
    <mergeCell ref="AD156:AG156"/>
    <mergeCell ref="AH156:AK156"/>
    <mergeCell ref="AL156:AO156"/>
    <mergeCell ref="AP156:AS156"/>
    <mergeCell ref="AT156:AW156"/>
    <mergeCell ref="AX156:BA156"/>
    <mergeCell ref="BB156:BE156"/>
    <mergeCell ref="BF156:BI156"/>
    <mergeCell ref="AO167:AO169"/>
    <mergeCell ref="AP167:AS169"/>
    <mergeCell ref="AW167:AW169"/>
    <mergeCell ref="BA167:BA169"/>
    <mergeCell ref="AD158:AG160"/>
    <mergeCell ref="AK158:AK160"/>
    <mergeCell ref="AO158:AO160"/>
    <mergeCell ref="AS158:AS160"/>
    <mergeCell ref="AW158:AW160"/>
    <mergeCell ref="BA158:BA160"/>
    <mergeCell ref="AG176:AG178"/>
    <mergeCell ref="AK176:AK178"/>
    <mergeCell ref="AO176:AO178"/>
    <mergeCell ref="AS176:AS178"/>
    <mergeCell ref="AW176:AW178"/>
    <mergeCell ref="BA176:BA178"/>
    <mergeCell ref="BB176:BE178"/>
    <mergeCell ref="BF176:BI177"/>
    <mergeCell ref="AG161:AG163"/>
    <mergeCell ref="AH161:AK163"/>
    <mergeCell ref="AO161:AO163"/>
    <mergeCell ref="AS161:AS163"/>
    <mergeCell ref="AW161:AW163"/>
    <mergeCell ref="BA161:BA163"/>
    <mergeCell ref="BE161:BE163"/>
    <mergeCell ref="BF161:BI162"/>
    <mergeCell ref="AG164:AG166"/>
    <mergeCell ref="AK164:AK166"/>
    <mergeCell ref="AL164:AO166"/>
    <mergeCell ref="AS164:AS166"/>
    <mergeCell ref="AW164:AW166"/>
    <mergeCell ref="BA164:BA166"/>
    <mergeCell ref="BE164:BE166"/>
    <mergeCell ref="BF164:BI165"/>
    <mergeCell ref="D23:L25"/>
    <mergeCell ref="X136:BG138"/>
    <mergeCell ref="X139:BG141"/>
    <mergeCell ref="X142:BG144"/>
    <mergeCell ref="B96:E98"/>
    <mergeCell ref="H96:R98"/>
    <mergeCell ref="B115:N117"/>
    <mergeCell ref="O115:Z117"/>
    <mergeCell ref="AG173:AG175"/>
    <mergeCell ref="AK173:AK175"/>
    <mergeCell ref="AO173:AO175"/>
    <mergeCell ref="AS173:AS175"/>
    <mergeCell ref="AW173:AW175"/>
    <mergeCell ref="AX173:BA175"/>
    <mergeCell ref="BE173:BE175"/>
    <mergeCell ref="BF173:BI174"/>
    <mergeCell ref="AG170:AG172"/>
    <mergeCell ref="AK170:AK172"/>
    <mergeCell ref="AO170:AO172"/>
    <mergeCell ref="AS170:AS172"/>
    <mergeCell ref="AT170:AW172"/>
    <mergeCell ref="BA170:BA172"/>
    <mergeCell ref="AG167:AG169"/>
    <mergeCell ref="AK167:AK169"/>
  </mergeCells>
  <phoneticPr fontId="2"/>
  <printOptions verticalCentered="1"/>
  <pageMargins left="0.19685039370078741" right="0" top="0" bottom="0" header="0.51181102362204722" footer="0.51181102362204722"/>
  <pageSetup paperSize="9" scale="60" fitToHeight="2" orientation="portrait" verticalDpi="300" r:id="rId1"/>
  <headerFooter alignWithMargins="0"/>
  <rowBreaks count="1" manualBreakCount="1">
    <brk id="93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C12" sqref="C12"/>
    </sheetView>
  </sheetViews>
  <sheetFormatPr defaultColWidth="9" defaultRowHeight="24.95" customHeight="1"/>
  <cols>
    <col min="1" max="1" width="1.75" style="2" customWidth="1"/>
    <col min="2" max="8" width="14.125" style="2" customWidth="1"/>
    <col min="9" max="9" width="2" style="2" customWidth="1"/>
    <col min="10" max="12" width="9" style="2"/>
    <col min="13" max="13" width="3.625" style="2" customWidth="1"/>
    <col min="14" max="16384" width="9" style="2"/>
  </cols>
  <sheetData>
    <row r="1" spans="1:10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75">
      <c r="A3" s="1"/>
      <c r="B3" s="1"/>
      <c r="C3" s="1"/>
      <c r="D3" s="3" t="s">
        <v>24</v>
      </c>
      <c r="E3" s="4"/>
      <c r="F3" s="5" t="s">
        <v>25</v>
      </c>
      <c r="G3" s="1"/>
      <c r="H3" s="1"/>
      <c r="I3" s="1"/>
      <c r="J3" s="1"/>
    </row>
    <row r="4" spans="1:10" ht="20.100000000000001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/>
      <c r="B5" s="1"/>
      <c r="C5" s="1"/>
      <c r="D5" s="6"/>
      <c r="E5" s="3" t="s">
        <v>26</v>
      </c>
      <c r="F5" s="1"/>
      <c r="G5" s="1"/>
      <c r="H5" s="1"/>
      <c r="I5" s="1"/>
      <c r="J5" s="1"/>
    </row>
    <row r="6" spans="1:10" ht="20.100000000000001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.100000000000001" customHeight="1">
      <c r="A7" s="1"/>
      <c r="B7" s="1"/>
      <c r="C7" s="7" t="s">
        <v>27</v>
      </c>
      <c r="D7" s="1"/>
      <c r="E7" s="1"/>
      <c r="F7" s="1"/>
      <c r="G7" s="1"/>
      <c r="H7" s="1"/>
      <c r="I7" s="1"/>
      <c r="J7" s="1"/>
    </row>
    <row r="8" spans="1:10" ht="20.100000000000001" customHeight="1">
      <c r="A8" s="1"/>
      <c r="B8" s="1"/>
      <c r="C8" s="7" t="s">
        <v>28</v>
      </c>
      <c r="D8" s="1"/>
      <c r="E8" s="1"/>
      <c r="F8" s="1"/>
      <c r="G8" s="1"/>
      <c r="H8" s="1"/>
      <c r="I8" s="1"/>
      <c r="J8" s="1"/>
    </row>
    <row r="9" spans="1:10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0.100000000000001" customHeight="1">
      <c r="A10" s="1"/>
      <c r="B10" s="1"/>
      <c r="C10" s="7" t="s">
        <v>174</v>
      </c>
      <c r="D10" s="8"/>
      <c r="E10" s="1"/>
      <c r="F10" s="1"/>
      <c r="G10" s="1"/>
      <c r="H10" s="1"/>
      <c r="I10" s="1"/>
      <c r="J10" s="1"/>
    </row>
    <row r="11" spans="1:10" ht="20.100000000000001" customHeight="1">
      <c r="A11" s="1"/>
      <c r="B11" s="1"/>
      <c r="C11" s="7"/>
      <c r="D11" s="7"/>
      <c r="E11" s="1"/>
      <c r="F11" s="1"/>
      <c r="G11" s="1"/>
      <c r="H11" s="1"/>
      <c r="I11" s="1"/>
      <c r="J11" s="1"/>
    </row>
    <row r="12" spans="1:10" ht="20.100000000000001" customHeight="1">
      <c r="A12" s="1"/>
      <c r="B12" s="1"/>
      <c r="C12" s="7" t="s">
        <v>56</v>
      </c>
      <c r="D12" s="7"/>
      <c r="E12" s="1"/>
      <c r="F12" s="1"/>
      <c r="G12" s="1"/>
      <c r="H12" s="1"/>
      <c r="I12" s="1"/>
      <c r="J12" s="1"/>
    </row>
    <row r="13" spans="1:10" ht="20.100000000000001" customHeight="1">
      <c r="A13" s="1"/>
      <c r="B13" s="1"/>
      <c r="C13" s="7"/>
      <c r="D13" s="7"/>
      <c r="E13" s="1"/>
      <c r="F13" s="1"/>
      <c r="G13" s="1"/>
      <c r="H13" s="1"/>
      <c r="I13" s="1"/>
      <c r="J13" s="1"/>
    </row>
    <row r="14" spans="1:10" ht="20.100000000000001" customHeight="1">
      <c r="A14" s="1"/>
      <c r="B14" s="1"/>
      <c r="C14" s="9" t="s">
        <v>175</v>
      </c>
      <c r="D14" s="7"/>
      <c r="E14" s="1"/>
      <c r="F14" s="1"/>
      <c r="G14" s="1"/>
      <c r="H14" s="1"/>
      <c r="I14" s="1"/>
      <c r="J14" s="1"/>
    </row>
    <row r="15" spans="1:10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7.95" customHeight="1">
      <c r="A16" s="1"/>
      <c r="B16" s="10"/>
      <c r="C16" s="535" t="s">
        <v>29</v>
      </c>
      <c r="D16" s="535"/>
      <c r="E16" s="535"/>
      <c r="F16" s="535" t="s">
        <v>30</v>
      </c>
      <c r="G16" s="535"/>
      <c r="H16" s="535"/>
      <c r="I16" s="1"/>
      <c r="J16" s="1"/>
    </row>
    <row r="17" spans="1:10" ht="27.95" customHeight="1">
      <c r="A17" s="1"/>
      <c r="B17" s="11" t="s">
        <v>31</v>
      </c>
      <c r="C17" s="11" t="s">
        <v>32</v>
      </c>
      <c r="D17" s="11" t="s">
        <v>33</v>
      </c>
      <c r="E17" s="11" t="s">
        <v>34</v>
      </c>
      <c r="F17" s="11" t="s">
        <v>32</v>
      </c>
      <c r="G17" s="11" t="s">
        <v>33</v>
      </c>
      <c r="H17" s="11" t="s">
        <v>34</v>
      </c>
      <c r="I17" s="1"/>
      <c r="J17" s="1"/>
    </row>
    <row r="18" spans="1:10" ht="15.95" customHeight="1">
      <c r="A18" s="1"/>
      <c r="B18" s="537" t="s">
        <v>35</v>
      </c>
      <c r="C18" s="540" t="str">
        <f>入力!P36</f>
        <v>加地龍太</v>
      </c>
      <c r="D18" s="540" t="str">
        <f>入力!P42</f>
        <v>森勇気</v>
      </c>
      <c r="E18" s="12"/>
      <c r="F18" s="540" t="s">
        <v>178</v>
      </c>
      <c r="G18" s="540" t="s">
        <v>178</v>
      </c>
      <c r="H18" s="12"/>
      <c r="I18" s="1"/>
      <c r="J18" s="1"/>
    </row>
    <row r="19" spans="1:10" ht="15.95" customHeight="1">
      <c r="A19" s="1"/>
      <c r="B19" s="538"/>
      <c r="C19" s="529"/>
      <c r="D19" s="529"/>
      <c r="E19" s="15"/>
      <c r="F19" s="529"/>
      <c r="G19" s="529"/>
      <c r="H19" s="15"/>
      <c r="I19" s="1"/>
      <c r="J19" s="1"/>
    </row>
    <row r="20" spans="1:10" ht="15.95" customHeight="1">
      <c r="A20" s="1"/>
      <c r="B20" s="538"/>
      <c r="C20" s="541" t="str">
        <f>入力!P38</f>
        <v>赤崎翔太</v>
      </c>
      <c r="D20" s="541" t="str">
        <f>入力!P44</f>
        <v>曽我部雅勝</v>
      </c>
      <c r="E20" s="12"/>
      <c r="F20" s="541" t="s">
        <v>178</v>
      </c>
      <c r="G20" s="541" t="s">
        <v>178</v>
      </c>
      <c r="H20" s="12"/>
      <c r="I20" s="1"/>
      <c r="J20" s="1"/>
    </row>
    <row r="21" spans="1:10" ht="15.95" customHeight="1">
      <c r="A21" s="1"/>
      <c r="B21" s="539"/>
      <c r="C21" s="531"/>
      <c r="D21" s="531"/>
      <c r="E21" s="13"/>
      <c r="F21" s="531"/>
      <c r="G21" s="531"/>
      <c r="H21" s="13"/>
      <c r="I21" s="1"/>
      <c r="J21" s="1"/>
    </row>
    <row r="22" spans="1:10" ht="15.95" customHeight="1">
      <c r="A22" s="1"/>
      <c r="B22" s="537" t="s">
        <v>36</v>
      </c>
      <c r="C22" s="540" t="str">
        <f>入力!M69</f>
        <v>長原芽美</v>
      </c>
      <c r="D22" s="540" t="str">
        <f>入力!M75</f>
        <v>加藤直樹</v>
      </c>
      <c r="E22" s="12"/>
      <c r="F22" s="540" t="str">
        <f>入力!C156</f>
        <v>宗次英子</v>
      </c>
      <c r="G22" s="540" t="str">
        <f>入力!C162</f>
        <v>鈴木杏奈</v>
      </c>
      <c r="H22" s="12"/>
      <c r="I22" s="1"/>
      <c r="J22" s="1"/>
    </row>
    <row r="23" spans="1:10" ht="15.95" customHeight="1">
      <c r="A23" s="1"/>
      <c r="B23" s="538"/>
      <c r="C23" s="529"/>
      <c r="D23" s="529"/>
      <c r="E23" s="15"/>
      <c r="F23" s="529"/>
      <c r="G23" s="529"/>
      <c r="H23" s="15"/>
      <c r="I23" s="1"/>
      <c r="J23" s="1"/>
    </row>
    <row r="24" spans="1:10" ht="15.95" customHeight="1">
      <c r="A24" s="1"/>
      <c r="B24" s="538"/>
      <c r="C24" s="541" t="str">
        <f>入力!M71</f>
        <v>森真樹</v>
      </c>
      <c r="D24" s="541" t="str">
        <f>入力!M77</f>
        <v>鈴木凱</v>
      </c>
      <c r="E24" s="12"/>
      <c r="F24" s="541" t="str">
        <f>入力!C158</f>
        <v>合田直子</v>
      </c>
      <c r="G24" s="541" t="str">
        <f>入力!C164</f>
        <v>橋本姫奈</v>
      </c>
      <c r="H24" s="12"/>
      <c r="I24" s="1"/>
      <c r="J24" s="1"/>
    </row>
    <row r="25" spans="1:10" ht="15.95" customHeight="1">
      <c r="A25" s="1"/>
      <c r="B25" s="539"/>
      <c r="C25" s="531"/>
      <c r="D25" s="531"/>
      <c r="E25" s="13"/>
      <c r="F25" s="531"/>
      <c r="G25" s="531"/>
      <c r="H25" s="13"/>
      <c r="I25" s="1"/>
      <c r="J25" s="1"/>
    </row>
    <row r="26" spans="1:10" ht="15.95" customHeight="1">
      <c r="A26" s="1"/>
      <c r="B26" s="537" t="s">
        <v>37</v>
      </c>
      <c r="C26" s="540" t="str">
        <f>入力!H101</f>
        <v>大西章仁</v>
      </c>
      <c r="D26" s="540" t="str">
        <f>入力!H107</f>
        <v>加藤淳二</v>
      </c>
      <c r="E26" s="12"/>
      <c r="F26" s="540" t="str">
        <f>入力!C170</f>
        <v>岸幸子</v>
      </c>
      <c r="G26" s="528" t="str">
        <f>入力!C176</f>
        <v>佐古ひかり</v>
      </c>
      <c r="H26" s="12"/>
      <c r="I26" s="1"/>
      <c r="J26" s="1"/>
    </row>
    <row r="27" spans="1:10" ht="15.95" customHeight="1">
      <c r="A27" s="1"/>
      <c r="B27" s="538"/>
      <c r="C27" s="529"/>
      <c r="D27" s="529"/>
      <c r="E27" s="15"/>
      <c r="F27" s="529"/>
      <c r="G27" s="529"/>
      <c r="H27" s="15"/>
      <c r="I27" s="1"/>
      <c r="J27" s="1"/>
    </row>
    <row r="28" spans="1:10" ht="15.95" customHeight="1">
      <c r="A28" s="1"/>
      <c r="B28" s="538"/>
      <c r="C28" s="541" t="str">
        <f>入力!H103</f>
        <v>長野祐也</v>
      </c>
      <c r="D28" s="541" t="str">
        <f>入力!H109</f>
        <v>岸靖仁</v>
      </c>
      <c r="E28" s="12"/>
      <c r="F28" s="541" t="str">
        <f>入力!C172</f>
        <v>阿部幹誉</v>
      </c>
      <c r="G28" s="530" t="str">
        <f>入力!C178</f>
        <v>鈴木琴</v>
      </c>
      <c r="H28" s="12"/>
      <c r="I28" s="1"/>
      <c r="J28" s="1"/>
    </row>
    <row r="29" spans="1:10" ht="15.95" customHeight="1">
      <c r="A29" s="1"/>
      <c r="B29" s="539"/>
      <c r="C29" s="531"/>
      <c r="D29" s="531"/>
      <c r="E29" s="13"/>
      <c r="F29" s="531"/>
      <c r="G29" s="531"/>
      <c r="H29" s="13"/>
      <c r="I29" s="1"/>
      <c r="J29" s="1"/>
    </row>
    <row r="30" spans="1:10" ht="15.95" customHeight="1">
      <c r="A30" s="1"/>
      <c r="B30" s="537" t="s">
        <v>38</v>
      </c>
      <c r="C30" s="540" t="str">
        <f>入力!E120</f>
        <v>三木空翔</v>
      </c>
      <c r="D30" s="540" t="str">
        <f>入力!E126</f>
        <v>井原厳</v>
      </c>
      <c r="E30" s="12"/>
      <c r="F30" s="528" t="s">
        <v>177</v>
      </c>
      <c r="G30" s="528" t="s">
        <v>177</v>
      </c>
      <c r="H30" s="12"/>
      <c r="I30" s="1"/>
      <c r="J30" s="1"/>
    </row>
    <row r="31" spans="1:10" ht="15.95" customHeight="1">
      <c r="A31" s="1"/>
      <c r="B31" s="538"/>
      <c r="C31" s="529"/>
      <c r="D31" s="529"/>
      <c r="E31" s="15"/>
      <c r="F31" s="529"/>
      <c r="G31" s="529"/>
      <c r="H31" s="15"/>
      <c r="I31" s="1"/>
      <c r="J31" s="1"/>
    </row>
    <row r="32" spans="1:10" ht="15.95" customHeight="1">
      <c r="A32" s="1"/>
      <c r="B32" s="538"/>
      <c r="C32" s="541" t="str">
        <f>入力!E122</f>
        <v>續木太翔</v>
      </c>
      <c r="D32" s="541" t="str">
        <f>入力!E128</f>
        <v>鈴木克典</v>
      </c>
      <c r="E32" s="12"/>
      <c r="F32" s="530" t="s">
        <v>177</v>
      </c>
      <c r="G32" s="530" t="s">
        <v>177</v>
      </c>
      <c r="H32" s="12"/>
      <c r="I32" s="1"/>
      <c r="J32" s="1"/>
    </row>
    <row r="33" spans="1:10" ht="15.95" customHeight="1">
      <c r="A33" s="1"/>
      <c r="B33" s="539"/>
      <c r="C33" s="531"/>
      <c r="D33" s="531"/>
      <c r="E33" s="13"/>
      <c r="F33" s="531"/>
      <c r="G33" s="531"/>
      <c r="H33" s="13"/>
      <c r="I33" s="1"/>
      <c r="J33" s="1"/>
    </row>
    <row r="34" spans="1:10" ht="15.95" customHeight="1">
      <c r="A34" s="1"/>
      <c r="B34" s="528" t="s">
        <v>39</v>
      </c>
      <c r="C34" s="540" t="str">
        <f>入力!E134</f>
        <v>岸本縞治</v>
      </c>
      <c r="D34" s="540" t="str">
        <f>入力!E140</f>
        <v>吉田凌芽</v>
      </c>
      <c r="E34" s="12"/>
      <c r="F34" s="540" t="s">
        <v>177</v>
      </c>
      <c r="G34" s="528" t="s">
        <v>177</v>
      </c>
      <c r="H34" s="12"/>
      <c r="I34" s="1"/>
      <c r="J34" s="1"/>
    </row>
    <row r="35" spans="1:10" ht="15.95" customHeight="1">
      <c r="A35" s="1"/>
      <c r="B35" s="530"/>
      <c r="C35" s="529"/>
      <c r="D35" s="529"/>
      <c r="E35" s="15"/>
      <c r="F35" s="529"/>
      <c r="G35" s="529"/>
      <c r="H35" s="15"/>
      <c r="I35" s="1"/>
      <c r="J35" s="1"/>
    </row>
    <row r="36" spans="1:10" ht="15.95" customHeight="1">
      <c r="A36" s="1"/>
      <c r="B36" s="530"/>
      <c r="C36" s="541" t="str">
        <f>入力!E136</f>
        <v>大西右恭</v>
      </c>
      <c r="D36" s="541" t="str">
        <f>入力!E142</f>
        <v>新屋仁</v>
      </c>
      <c r="E36" s="12"/>
      <c r="F36" s="541" t="s">
        <v>177</v>
      </c>
      <c r="G36" s="530" t="s">
        <v>177</v>
      </c>
      <c r="H36" s="12"/>
      <c r="I36" s="1"/>
      <c r="J36" s="1"/>
    </row>
    <row r="37" spans="1:10" ht="15.95" customHeight="1">
      <c r="A37" s="1"/>
      <c r="B37" s="536"/>
      <c r="C37" s="531"/>
      <c r="D37" s="531"/>
      <c r="E37" s="13"/>
      <c r="F37" s="531"/>
      <c r="G37" s="531"/>
      <c r="H37" s="13"/>
      <c r="I37" s="1"/>
      <c r="J37" s="1"/>
    </row>
    <row r="38" spans="1:10" ht="18.75" customHeight="1">
      <c r="A38" s="1"/>
      <c r="B38" s="14"/>
      <c r="C38" s="14"/>
      <c r="D38" s="14"/>
      <c r="E38" s="14"/>
      <c r="F38" s="14"/>
      <c r="G38" s="14"/>
      <c r="H38" s="14"/>
      <c r="I38" s="1"/>
      <c r="J38" s="1"/>
    </row>
    <row r="39" spans="1:10" ht="80.25" customHeight="1">
      <c r="A39" s="1"/>
      <c r="B39" s="532" t="s">
        <v>188</v>
      </c>
      <c r="C39" s="533"/>
      <c r="D39" s="533"/>
      <c r="E39" s="533"/>
      <c r="F39" s="533"/>
      <c r="G39" s="533"/>
      <c r="H39" s="534"/>
      <c r="I39" s="1"/>
      <c r="J39" s="1"/>
    </row>
    <row r="40" spans="1:10" ht="9" customHeight="1">
      <c r="A40" s="1"/>
      <c r="B40" s="14"/>
      <c r="C40" s="14"/>
      <c r="D40" s="14"/>
      <c r="E40" s="14"/>
      <c r="F40" s="14"/>
      <c r="G40" s="14"/>
      <c r="H40" s="14"/>
      <c r="I40" s="1"/>
      <c r="J40" s="1"/>
    </row>
    <row r="41" spans="1:10" ht="24.95" customHeight="1">
      <c r="A41" s="1"/>
      <c r="B41" s="14"/>
      <c r="C41" s="14"/>
      <c r="D41" s="14"/>
      <c r="E41" s="14"/>
      <c r="F41" s="14"/>
      <c r="G41" s="14"/>
      <c r="H41" s="14"/>
      <c r="I41" s="1"/>
      <c r="J41" s="1"/>
    </row>
    <row r="42" spans="1:10" ht="24.95" customHeight="1">
      <c r="A42" s="1"/>
      <c r="B42" s="14"/>
      <c r="C42" s="14"/>
      <c r="D42" s="14"/>
      <c r="E42" s="14"/>
      <c r="F42" s="14"/>
      <c r="G42" s="14"/>
      <c r="H42" s="14"/>
      <c r="I42" s="1"/>
      <c r="J42" s="1"/>
    </row>
    <row r="43" spans="1:10" ht="24.9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24.9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24.9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48">
    <mergeCell ref="C34:C35"/>
    <mergeCell ref="D34:D35"/>
    <mergeCell ref="F34:F35"/>
    <mergeCell ref="C36:C37"/>
    <mergeCell ref="D36:D37"/>
    <mergeCell ref="F36:F37"/>
    <mergeCell ref="C30:C31"/>
    <mergeCell ref="D30:D31"/>
    <mergeCell ref="F30:F31"/>
    <mergeCell ref="G30:G31"/>
    <mergeCell ref="C32:C33"/>
    <mergeCell ref="D32:D33"/>
    <mergeCell ref="F32:F33"/>
    <mergeCell ref="G32:G33"/>
    <mergeCell ref="C26:C27"/>
    <mergeCell ref="D26:D27"/>
    <mergeCell ref="F26:F27"/>
    <mergeCell ref="G26:G27"/>
    <mergeCell ref="C28:C29"/>
    <mergeCell ref="D28:D29"/>
    <mergeCell ref="F28:F29"/>
    <mergeCell ref="G28:G29"/>
    <mergeCell ref="G22:G23"/>
    <mergeCell ref="C24:C25"/>
    <mergeCell ref="D24:D25"/>
    <mergeCell ref="F24:F25"/>
    <mergeCell ref="G24:G25"/>
    <mergeCell ref="D18:D19"/>
    <mergeCell ref="D20:D21"/>
    <mergeCell ref="C22:C23"/>
    <mergeCell ref="D22:D23"/>
    <mergeCell ref="F22:F23"/>
    <mergeCell ref="G34:G35"/>
    <mergeCell ref="G36:G37"/>
    <mergeCell ref="B39:H39"/>
    <mergeCell ref="F16:H16"/>
    <mergeCell ref="B34:B37"/>
    <mergeCell ref="B30:B33"/>
    <mergeCell ref="B26:B29"/>
    <mergeCell ref="B22:B25"/>
    <mergeCell ref="B18:B21"/>
    <mergeCell ref="F18:F19"/>
    <mergeCell ref="G18:G19"/>
    <mergeCell ref="F20:F21"/>
    <mergeCell ref="G20:G21"/>
    <mergeCell ref="C16:E16"/>
    <mergeCell ref="C18:C19"/>
    <mergeCell ref="C20:C21"/>
  </mergeCells>
  <phoneticPr fontId="3"/>
  <printOptions horizontalCentered="1"/>
  <pageMargins left="0" right="0" top="0.78740157480314965" bottom="0" header="0.51181102362204722" footer="0.51181102362204722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</vt:lpstr>
      <vt:lpstr>提出</vt:lpstr>
      <vt:lpstr>提出!Print_Area</vt:lpstr>
      <vt:lpstr>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三島オープンバドミントン大会</dc:title>
  <dc:creator>高橋  良計</dc:creator>
  <cp:lastModifiedBy>y-imai</cp:lastModifiedBy>
  <cp:lastPrinted>2017-11-05T11:29:04Z</cp:lastPrinted>
  <dcterms:created xsi:type="dcterms:W3CDTF">2003-02-27T14:44:25Z</dcterms:created>
  <dcterms:modified xsi:type="dcterms:W3CDTF">2017-11-05T11:32:07Z</dcterms:modified>
</cp:coreProperties>
</file>